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3.xml" ContentType="application/vnd.openxmlformats-officedocument.spreadsheetml.pivotTab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4.xml" ContentType="application/vnd.openxmlformats-officedocument.spreadsheetml.pivotTab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5.xml" ContentType="application/vnd.openxmlformats-officedocument.spreadsheetml.pivotTab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6.xml" ContentType="application/vnd.openxmlformats-officedocument.spreadsheetml.pivotTab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ivotTables/pivotTable7.xml" ContentType="application/vnd.openxmlformats-officedocument.spreadsheetml.pivotTabl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pivotTables/pivotTable8.xml" ContentType="application/vnd.openxmlformats-officedocument.spreadsheetml.pivotTable+xml"/>
  <Override PartName="/xl/pivotTables/pivotTable9.xml" ContentType="application/vnd.openxmlformats-officedocument.spreadsheetml.pivotTabl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pivotTables/pivotTable10.xml" ContentType="application/vnd.openxmlformats-officedocument.spreadsheetml.pivotTable+xml"/>
  <Override PartName="/xl/drawings/drawing9.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pivotTables/pivotTable11.xml" ContentType="application/vnd.openxmlformats-officedocument.spreadsheetml.pivotTable+xml"/>
  <Override PartName="/xl/drawings/drawing10.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pivotTables/pivotTable12.xml" ContentType="application/vnd.openxmlformats-officedocument.spreadsheetml.pivotTable+xml"/>
  <Override PartName="/xl/drawings/drawing11.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pivotTables/pivotTable13.xml" ContentType="application/vnd.openxmlformats-officedocument.spreadsheetml.pivotTable+xml"/>
  <Override PartName="/xl/drawings/drawing12.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pivotTables/pivotTable17.xml" ContentType="application/vnd.openxmlformats-officedocument.spreadsheetml.pivotTable+xml"/>
  <Override PartName="/xl/pivotTables/pivotTable18.xml" ContentType="application/vnd.openxmlformats-officedocument.spreadsheetml.pivotTable+xml"/>
  <Override PartName="/xl/pivotTables/pivotTable19.xml" ContentType="application/vnd.openxmlformats-officedocument.spreadsheetml.pivotTable+xml"/>
  <Override PartName="/xl/pivotTables/pivotTable20.xml" ContentType="application/vnd.openxmlformats-officedocument.spreadsheetml.pivotTable+xml"/>
  <Override PartName="/xl/drawings/drawing13.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pivotTables/pivotTable21.xml" ContentType="application/vnd.openxmlformats-officedocument.spreadsheetml.pivotTable+xml"/>
  <Override PartName="/xl/drawings/drawing14.xml" ContentType="application/vnd.openxmlformats-officedocument.drawing+xml"/>
  <Override PartName="/xl/charts/chartEx1.xml" ContentType="application/vnd.ms-office.chartex+xml"/>
  <Override PartName="/xl/charts/style14.xml" ContentType="application/vnd.ms-office.chartstyle+xml"/>
  <Override PartName="/xl/charts/colors14.xml" ContentType="application/vnd.ms-office.chartcolorstyle+xml"/>
  <Override PartName="/xl/charts/chartEx2.xml" ContentType="application/vnd.ms-office.chartex+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hidePivotFieldList="1" defaultThemeVersion="166925"/>
  <mc:AlternateContent xmlns:mc="http://schemas.openxmlformats.org/markup-compatibility/2006">
    <mc:Choice Requires="x15">
      <x15ac:absPath xmlns:x15ac="http://schemas.microsoft.com/office/spreadsheetml/2010/11/ac" url="C:\Users\pauline.deschryver\Dropbox (BearingPoint)\Gabon_SNIS\Analyse d'impact\"/>
    </mc:Choice>
  </mc:AlternateContent>
  <xr:revisionPtr revIDLastSave="0" documentId="13_ncr:1_{57D49190-05B7-45C5-9245-745707FE5215}" xr6:coauthVersionLast="32" xr6:coauthVersionMax="32" xr10:uidLastSave="{00000000-0000-0000-0000-000000000000}"/>
  <bookViews>
    <workbookView xWindow="0" yWindow="0" windowWidth="19200" windowHeight="6090" tabRatio="644" xr2:uid="{00000000-000D-0000-FFFF-FFFF00000000}"/>
  </bookViews>
  <sheets>
    <sheet name="Base de données" sheetId="1" r:id="rId1"/>
    <sheet name="Tableau de bord" sheetId="30" r:id="rId2"/>
    <sheet name="liste" sheetId="4" r:id="rId3"/>
    <sheet name="1.a" sheetId="9" r:id="rId4"/>
    <sheet name="1.b" sheetId="7" r:id="rId5"/>
    <sheet name="1.c" sheetId="8" r:id="rId6"/>
    <sheet name="2.a" sheetId="10" r:id="rId7"/>
    <sheet name="3.a" sheetId="11" r:id="rId8"/>
    <sheet name="3.b" sheetId="12" r:id="rId9"/>
    <sheet name="3.c" sheetId="48" r:id="rId10"/>
    <sheet name="4.a" sheetId="13" r:id="rId11"/>
    <sheet name="5.a" sheetId="21" r:id="rId12"/>
    <sheet name="5.b" sheetId="15" r:id="rId13"/>
    <sheet name="6.a" sheetId="29" r:id="rId14"/>
    <sheet name="6.b" sheetId="34" r:id="rId15"/>
    <sheet name="8.a" sheetId="33" r:id="rId16"/>
    <sheet name="11.a" sheetId="35" r:id="rId17"/>
    <sheet name="Feuil3" sheetId="32" r:id="rId18"/>
  </sheets>
  <externalReferences>
    <externalReference r:id="rId19"/>
  </externalReferences>
  <definedNames>
    <definedName name="_xlnm._FilterDatabase" localSheetId="0" hidden="1">'Base de données'!$A$1:$AL$277</definedName>
    <definedName name="_xlchart.v1.0" hidden="1">Feuil3!$A$16:$A$24</definedName>
    <definedName name="_xlchart.v1.1" hidden="1">Feuil3!$C$15</definedName>
    <definedName name="_xlchart.v1.2" hidden="1">Feuil3!$C$16:$C$24</definedName>
    <definedName name="_xlchart.v1.3" hidden="1">Feuil3!$A$16:$A$24</definedName>
    <definedName name="_xlchart.v1.4" hidden="1">Feuil3!$B$15</definedName>
    <definedName name="_xlchart.v1.5" hidden="1">Feuil3!$B$16:$B$24</definedName>
  </definedNames>
  <calcPr calcId="179017" concurrentCalc="0"/>
  <pivotCaches>
    <pivotCache cacheId="8" r:id="rId20"/>
    <pivotCache cacheId="9" r:id="rId21"/>
  </pivotCaches>
</workbook>
</file>

<file path=xl/calcChain.xml><?xml version="1.0" encoding="utf-8"?>
<calcChain xmlns="http://schemas.openxmlformats.org/spreadsheetml/2006/main">
  <c r="AW3" i="48" l="1"/>
  <c r="AV3" i="48"/>
  <c r="AU3" i="48"/>
  <c r="AT3" i="48"/>
  <c r="AS3" i="48"/>
  <c r="AR3" i="48"/>
  <c r="AQ3" i="48"/>
  <c r="AP3" i="48"/>
  <c r="AO3" i="48"/>
  <c r="AN3" i="48"/>
  <c r="AM3" i="48"/>
  <c r="AL3" i="48"/>
  <c r="AK3" i="48"/>
  <c r="AJ3" i="48"/>
  <c r="AI3" i="48"/>
  <c r="AH3" i="48"/>
  <c r="AG3" i="48"/>
  <c r="AF3" i="48"/>
  <c r="AE3" i="48"/>
  <c r="AD3" i="48"/>
  <c r="AC3" i="48"/>
  <c r="AB3" i="48"/>
  <c r="AA3" i="48"/>
  <c r="Z3" i="48"/>
  <c r="Y3" i="48"/>
  <c r="X3" i="48"/>
  <c r="W3" i="48"/>
  <c r="V3" i="48"/>
  <c r="U3" i="48"/>
  <c r="T3" i="48"/>
  <c r="S3" i="48"/>
  <c r="R3" i="48"/>
  <c r="Q3" i="48"/>
  <c r="P3" i="48"/>
  <c r="O3" i="48"/>
  <c r="N3" i="48"/>
  <c r="M3" i="48"/>
  <c r="L3" i="48"/>
  <c r="K3" i="48"/>
  <c r="J3" i="48"/>
  <c r="I3" i="48"/>
  <c r="H3" i="48"/>
  <c r="G3" i="48"/>
  <c r="F3" i="48"/>
  <c r="F2" i="48"/>
  <c r="AW2" i="48"/>
  <c r="AV2" i="48"/>
  <c r="AU2" i="48"/>
  <c r="AT2" i="48"/>
  <c r="AS2" i="48"/>
  <c r="AR2" i="48"/>
  <c r="AQ2" i="48"/>
  <c r="AP2" i="48"/>
  <c r="AO2" i="48"/>
  <c r="AN2" i="48"/>
  <c r="AM2" i="48"/>
  <c r="AL2" i="48"/>
  <c r="AK2" i="48"/>
  <c r="AJ2" i="48"/>
  <c r="AI2" i="48"/>
  <c r="AH2" i="48"/>
  <c r="AG2" i="48"/>
  <c r="AF2" i="48"/>
  <c r="AE2" i="48"/>
  <c r="AD2" i="48"/>
  <c r="AC2" i="48"/>
  <c r="AB2" i="48"/>
  <c r="AA2" i="48"/>
  <c r="Z2" i="48"/>
  <c r="Y2" i="48"/>
  <c r="X2" i="48"/>
  <c r="W2" i="48"/>
  <c r="V2" i="48"/>
  <c r="U2" i="48"/>
  <c r="T2" i="48"/>
  <c r="S2" i="48"/>
  <c r="R2" i="48"/>
  <c r="Q2" i="48"/>
  <c r="P2" i="48"/>
  <c r="O2" i="48"/>
  <c r="N2" i="48"/>
  <c r="M2" i="48"/>
  <c r="L2" i="48"/>
  <c r="K2" i="48"/>
  <c r="J2" i="48"/>
  <c r="I2" i="48"/>
  <c r="H2" i="48"/>
  <c r="G2" i="48"/>
  <c r="H39" i="35"/>
  <c r="H38" i="35"/>
  <c r="H37" i="35"/>
  <c r="H36" i="35"/>
  <c r="H35" i="35"/>
  <c r="H34" i="35"/>
  <c r="G39" i="35"/>
  <c r="G38" i="35"/>
  <c r="G37" i="35"/>
  <c r="G36" i="35"/>
  <c r="G35" i="35"/>
  <c r="G34" i="35"/>
  <c r="F39" i="35"/>
  <c r="F38" i="35"/>
  <c r="F37" i="35"/>
  <c r="F36" i="35"/>
  <c r="F35" i="35"/>
  <c r="F34" i="35"/>
  <c r="E39" i="35"/>
  <c r="E38" i="35"/>
  <c r="E37" i="35"/>
  <c r="E36" i="35"/>
  <c r="E35" i="35"/>
  <c r="E34" i="35"/>
  <c r="D39" i="35"/>
  <c r="D38" i="35"/>
  <c r="D37" i="35"/>
  <c r="D36" i="35"/>
  <c r="D35" i="35"/>
  <c r="D34" i="35"/>
  <c r="C39" i="35"/>
  <c r="C38" i="35"/>
  <c r="C37" i="35"/>
  <c r="C36" i="35"/>
  <c r="C35" i="35"/>
  <c r="B39" i="35"/>
  <c r="B38" i="35"/>
  <c r="B37" i="35"/>
  <c r="B36" i="35"/>
  <c r="B35" i="35"/>
  <c r="C34" i="35"/>
  <c r="B34" i="35"/>
  <c r="H33" i="35"/>
  <c r="G33" i="35"/>
  <c r="F33" i="35"/>
  <c r="E33" i="35"/>
  <c r="D33" i="35"/>
  <c r="C33" i="35"/>
  <c r="B33" i="35"/>
  <c r="E46" i="35"/>
  <c r="D43" i="35"/>
  <c r="C43" i="35"/>
  <c r="E43" i="35"/>
  <c r="F43" i="35"/>
  <c r="G43" i="35"/>
  <c r="C44" i="35"/>
  <c r="D44" i="35"/>
  <c r="E44" i="35"/>
  <c r="F44" i="35"/>
  <c r="G44" i="35"/>
  <c r="C45" i="35"/>
  <c r="D45" i="35"/>
  <c r="E45" i="35"/>
  <c r="F45" i="35"/>
  <c r="G45" i="35"/>
  <c r="C46" i="35"/>
  <c r="D46" i="35"/>
  <c r="F46" i="35"/>
  <c r="G46" i="35"/>
  <c r="C47" i="35"/>
  <c r="D47" i="35"/>
  <c r="E47" i="35"/>
  <c r="F47" i="35"/>
  <c r="G47" i="35"/>
  <c r="C48" i="35"/>
  <c r="D48" i="35"/>
  <c r="E48" i="35"/>
  <c r="F48" i="35"/>
  <c r="G48" i="35"/>
  <c r="B44" i="35"/>
  <c r="B45" i="35"/>
  <c r="B46" i="35"/>
  <c r="B47" i="35"/>
  <c r="B48" i="35"/>
  <c r="B43" i="35"/>
  <c r="C42" i="35"/>
  <c r="D42" i="35"/>
  <c r="E42" i="35"/>
  <c r="F42" i="35"/>
  <c r="G42" i="35"/>
  <c r="H42" i="35"/>
  <c r="B42" i="35"/>
  <c r="C17" i="32"/>
  <c r="C18" i="32"/>
  <c r="C19" i="32"/>
  <c r="C20" i="32"/>
  <c r="C21" i="32"/>
  <c r="C22" i="32"/>
  <c r="C23" i="32"/>
  <c r="C24" i="32"/>
  <c r="C25" i="32"/>
  <c r="C16" i="32"/>
</calcChain>
</file>

<file path=xl/sharedStrings.xml><?xml version="1.0" encoding="utf-8"?>
<sst xmlns="http://schemas.openxmlformats.org/spreadsheetml/2006/main" count="7371" uniqueCount="474">
  <si>
    <t>N° de fiche</t>
  </si>
  <si>
    <t>Date</t>
  </si>
  <si>
    <t>Région</t>
  </si>
  <si>
    <t>Département</t>
  </si>
  <si>
    <t>Nom de la structure</t>
  </si>
  <si>
    <t>Type de structure</t>
  </si>
  <si>
    <t>Secteur</t>
  </si>
  <si>
    <t>Nombre de personnel dans la structure</t>
  </si>
  <si>
    <t>Lieu</t>
  </si>
  <si>
    <t>Date d'ouverture</t>
  </si>
  <si>
    <t>Population desservie</t>
  </si>
  <si>
    <t>Nombre de patients/jour</t>
  </si>
  <si>
    <t>Durée d'une consultation</t>
  </si>
  <si>
    <t>Distance structure-hôpital (kms)</t>
  </si>
  <si>
    <t>Nom</t>
  </si>
  <si>
    <t>Prénom</t>
  </si>
  <si>
    <t>Age</t>
  </si>
  <si>
    <t>Catégorie socio-professionnelle</t>
  </si>
  <si>
    <t>Profession</t>
  </si>
  <si>
    <t>Institution de formation</t>
  </si>
  <si>
    <t>Durée de pratique</t>
  </si>
  <si>
    <t>1. De 1 à 10, comment évaluez-vous votre propre compréhension du projet SNIS ?</t>
  </si>
  <si>
    <t>2. De 1 à 10, comment évaluez-vous la compréhension générale du projet SNIS ?</t>
  </si>
  <si>
    <t>3. De 1 à 10, comment évaluez-vous votre adhésion au projet ?</t>
  </si>
  <si>
    <t>4. De 1 à 10, comment évaluez-vous la performance du SNIS au Gabon aujourd'hui ?</t>
  </si>
  <si>
    <t>5. De 1 à 10, quelle est selon vous l’importance d’avoir un système national d’information sanitaire (SNIS) pour améliorer la situation sanitaire du Gabon ?</t>
  </si>
  <si>
    <t>6. De 1 à 10, comment évaluez-vous votre confiance dans la capacité du projet à être mis en œuvre ?</t>
  </si>
  <si>
    <t>7. Selon vous, quels sont les 3 résultats principaux potentiels du projet ?</t>
  </si>
  <si>
    <t>8. De 1 à 10, dans quelle mesure selon vous le projet peut modifier les conditions de santé des Gabonais ?</t>
  </si>
  <si>
    <t>9. Selon vous, quels sont les 3 principaux impacts possibles du projet ?  Cochez 3 réponses maximum.</t>
  </si>
  <si>
    <t>10. Selon vous, quels sont les 3 risques principaux du projet ? Et quelles sont vos recommandations pour les prévenir ?</t>
  </si>
  <si>
    <t>10.bis Quelles sont recommandations pour les prévenir?</t>
  </si>
  <si>
    <t>11. Comment évaluez-vous la performance actuelle du SNIS au niveau de votre structure sur les différents critères ci-dessous ?</t>
  </si>
  <si>
    <t>Commentaires</t>
  </si>
  <si>
    <t>12. Sous-projet(s)</t>
  </si>
  <si>
    <t>13. De 1 à 10, pouvez-vous noter ces sous-projets sur les critères suivants en termes de compréhension, d'adhésion et d'impact</t>
  </si>
  <si>
    <t>14. Sous-projet sélectionné</t>
  </si>
  <si>
    <t>15. D’après votre compréhension du sous-projet, estimez-vous avoir besoin d’une formation pour maitriser sa mise en œuvre dans votre structure ?</t>
  </si>
  <si>
    <t>16. De 1 à 10, dans quelle mesure le projet va changer votre quotidien professionnel ?</t>
  </si>
  <si>
    <t>17. Dans quelle mesure le sous-projet va modifier les critères suivants au sein du SNIS ?</t>
  </si>
  <si>
    <t xml:space="preserve">18. Dans quelle mesure êtes-vous prêt(e) à changer sur les critères ci-dessous dans le cadre du sous-projet ? 
</t>
  </si>
  <si>
    <t>19. Quelles sont vos principales attentes envers ce sous-projet ?</t>
  </si>
  <si>
    <t>Ville</t>
  </si>
  <si>
    <t>Arrondissement</t>
  </si>
  <si>
    <t>Quartier</t>
  </si>
  <si>
    <t>Village</t>
  </si>
  <si>
    <t>Kms</t>
  </si>
  <si>
    <t>(Hôpital de référence)</t>
  </si>
  <si>
    <t>Résultat 1</t>
  </si>
  <si>
    <t>Résultat 2</t>
  </si>
  <si>
    <t>Résultat 3</t>
  </si>
  <si>
    <t>Impact 1</t>
  </si>
  <si>
    <t>Impact 2</t>
  </si>
  <si>
    <t>Impact 3</t>
  </si>
  <si>
    <t>Risque 1</t>
  </si>
  <si>
    <t>Risque 2</t>
  </si>
  <si>
    <t>Risque 3</t>
  </si>
  <si>
    <t>Recommandation 1</t>
  </si>
  <si>
    <t>Recommandation 2</t>
  </si>
  <si>
    <t>Recommandation 3</t>
  </si>
  <si>
    <t>Compétences</t>
  </si>
  <si>
    <t>Outils et SI</t>
  </si>
  <si>
    <t>Procédures</t>
  </si>
  <si>
    <t>Organisation</t>
  </si>
  <si>
    <t>Comportements</t>
  </si>
  <si>
    <t>Système de contrôle</t>
  </si>
  <si>
    <t>Culture et rites</t>
  </si>
  <si>
    <t>Sous-projet A</t>
  </si>
  <si>
    <t>Sous-projet B</t>
  </si>
  <si>
    <t>Sous-projet C</t>
  </si>
  <si>
    <t>SP A - Compréhension</t>
  </si>
  <si>
    <t>SP A - Adhésion</t>
  </si>
  <si>
    <t>SP A - Impact</t>
  </si>
  <si>
    <t>SP B - Compréhension</t>
  </si>
  <si>
    <t>SP B- Adhésion</t>
  </si>
  <si>
    <t>SP B - Impact</t>
  </si>
  <si>
    <t>SP C - Compréhension</t>
  </si>
  <si>
    <t>SP C- Adhésion</t>
  </si>
  <si>
    <t>SP C - Impact</t>
  </si>
  <si>
    <t>Attentes 1</t>
  </si>
  <si>
    <t>Attentes 2</t>
  </si>
  <si>
    <t>Attentes 3</t>
  </si>
  <si>
    <t>Risque 4</t>
  </si>
  <si>
    <t>Risque 5</t>
  </si>
  <si>
    <t>Recommandation 4</t>
  </si>
  <si>
    <t>Recommandation 5</t>
  </si>
  <si>
    <t>Estuaire Ouest</t>
  </si>
  <si>
    <t>Komo- Mondah</t>
  </si>
  <si>
    <t>Administration régionale de santé</t>
  </si>
  <si>
    <t>Public civil</t>
  </si>
  <si>
    <t>Melen</t>
  </si>
  <si>
    <t>ND</t>
  </si>
  <si>
    <t>NA</t>
  </si>
  <si>
    <t>Non Médical</t>
  </si>
  <si>
    <t>Statisticien</t>
  </si>
  <si>
    <t>Accessibilité directe aux données du patient</t>
  </si>
  <si>
    <t>Amélioration de la prise en charge du patient</t>
  </si>
  <si>
    <t>Meilleures conditions de travail des agents</t>
  </si>
  <si>
    <t>passable</t>
  </si>
  <si>
    <t>médiocre</t>
  </si>
  <si>
    <t>Inexistant</t>
  </si>
  <si>
    <t>Portail de l'Espace Numérique de Santé du Gabon (ENSG) pour les professionnels de la santé et les patients</t>
  </si>
  <si>
    <t>Télémédecine comme fonction déportée de l'hôpital et intégrée à tous les processus de prise en charge</t>
  </si>
  <si>
    <t>Système de pilotage, des statistiques de la veille sanitaire de l’observatoire gabonais de santé</t>
  </si>
  <si>
    <t>Oui</t>
  </si>
  <si>
    <t>Changement plus ou moins important</t>
  </si>
  <si>
    <t>Changement assez important</t>
  </si>
  <si>
    <t>Changement très important</t>
  </si>
  <si>
    <t>Aucun changement</t>
  </si>
  <si>
    <t>Je suis prêt à plus ou moins changer</t>
  </si>
  <si>
    <t>Je suis prêt à changer assez</t>
  </si>
  <si>
    <t>Je suis prêt à beaucoup changer</t>
  </si>
  <si>
    <t>Autres</t>
  </si>
  <si>
    <t>Assistante RH</t>
  </si>
  <si>
    <t>Possibilité d'avoir une seconde opinion par un expert à distance</t>
  </si>
  <si>
    <t>Possibilité de partager ses expériences terrain avec les autres</t>
  </si>
  <si>
    <t>Bien</t>
  </si>
  <si>
    <t>Je ne suis pas du tout prêt à changer</t>
  </si>
  <si>
    <t>Adjoint d'Administration</t>
  </si>
  <si>
    <t>Gestion des épidémies et veille épidémiologique</t>
  </si>
  <si>
    <t>BELE</t>
  </si>
  <si>
    <t>Ingénieur Statisticien</t>
  </si>
  <si>
    <t>Collecte et remontée d'informations sanitaires</t>
  </si>
  <si>
    <t>bien</t>
  </si>
  <si>
    <t>Administrateur de santé</t>
  </si>
  <si>
    <t>Interaction renforcée entre structures sanitaires et administrations de santé</t>
  </si>
  <si>
    <t>oui</t>
  </si>
  <si>
    <t>La DRS, Mme Mbeng Mba a beaucoup insisté sur la pérennité du projet et la pérennité des ressources allouées à cela, car dit-elle"on a vu beaucoup de projets qui ont commencé, mais on n'a pas pu les maintenir par manque de ressources financières notamment".</t>
  </si>
  <si>
    <t>CHR</t>
  </si>
  <si>
    <t>Manager des projets</t>
  </si>
  <si>
    <t>Une meilleure productivité des agents de santé</t>
  </si>
  <si>
    <t>Référentiel - Identification des professionnels et des structures</t>
  </si>
  <si>
    <t>Systèmes d’Information Hospitaliers (SIH)</t>
  </si>
  <si>
    <t>Le référentiel des professionnels sera un canevas pour le management à appliquer</t>
  </si>
  <si>
    <t>Médical</t>
  </si>
  <si>
    <t>Médecin généraliste</t>
  </si>
  <si>
    <t>Rapidité d'accès à des ressources spécialisées</t>
  </si>
  <si>
    <t>Permet de s'arrimer aux autres, d'établir les normes et les contrôles</t>
  </si>
  <si>
    <t>Ingénieur de travaux statistiques et informatique appliquée</t>
  </si>
  <si>
    <t>Secrétaire de Santé</t>
  </si>
  <si>
    <t>Accessibilité à la formation médicale continue à distance</t>
  </si>
  <si>
    <t>Possibilité de promouvoir le centre de santé</t>
  </si>
  <si>
    <t>Para-Médical</t>
  </si>
  <si>
    <t>Sage- femme</t>
  </si>
  <si>
    <t xml:space="preserve">Infirmier/ ère
</t>
  </si>
  <si>
    <t>Amélioration de la qualité de la pratique</t>
  </si>
  <si>
    <t>changement faible</t>
  </si>
  <si>
    <t>Dispensaire</t>
  </si>
  <si>
    <t>Malibe</t>
  </si>
  <si>
    <t>Système d'information des soins de santé de premier niveau</t>
  </si>
  <si>
    <t>Outils innovant pour la prévention et la promotion de la santé</t>
  </si>
  <si>
    <t>La plupart d'entre nous ne croyons plus aux cultures et rites</t>
  </si>
  <si>
    <t>Centre Santé</t>
  </si>
  <si>
    <t>Cap Esterias</t>
  </si>
  <si>
    <t>Médecin spécialiste</t>
  </si>
  <si>
    <t>Chirurgie</t>
  </si>
  <si>
    <t>On s'y lance déjà</t>
  </si>
  <si>
    <t>Commentaires suppl.: L'identification des risques extérieurs doit être fait: acces internet/ courant, faut trouvers des substituts dénergie pour faire face aux coupures d'électricité. Ce genre de projet est basé sur les infrastructures. Aujourdhui le numérique est un outil incontournable. Il faut la pérennisation des acquis et des ressources. L'imoprtance de la formation qui doit être faite du cote du numérique et de maniere générale, car l'information doit être fiable</t>
  </si>
  <si>
    <t>Changement faible</t>
  </si>
  <si>
    <t>changement concret</t>
  </si>
  <si>
    <t>Je suis un peu prêt à changer</t>
  </si>
  <si>
    <t>Autres Professions</t>
  </si>
  <si>
    <t>18. Quels sont selon vous les risques principaux que ce projet pourrait rencontrer dans sa mise en œuvre ?</t>
  </si>
  <si>
    <t>18. bis Quelles sont vos recommandations pour les prévenir ?</t>
  </si>
  <si>
    <t>Région enquête</t>
  </si>
  <si>
    <t>Estuaire</t>
  </si>
  <si>
    <t>CTA</t>
  </si>
  <si>
    <t>Libreville</t>
  </si>
  <si>
    <t>Administration nationale de santé</t>
  </si>
  <si>
    <t>Public militaire</t>
  </si>
  <si>
    <t>Port Gentil</t>
  </si>
  <si>
    <t>DU VIH/SIDA</t>
  </si>
  <si>
    <t>Lambaréné</t>
  </si>
  <si>
    <t>Médiocre</t>
  </si>
  <si>
    <t>Référentiel - Identification des patients</t>
  </si>
  <si>
    <t>Non</t>
  </si>
  <si>
    <t>Ogoué - Maritime</t>
  </si>
  <si>
    <t>Owendo</t>
  </si>
  <si>
    <t>Confessionnel</t>
  </si>
  <si>
    <t>Passable</t>
  </si>
  <si>
    <t>Référentiel - Référentiels sémantiques métiers</t>
  </si>
  <si>
    <t>Messagerie sécurisée de santé</t>
  </si>
  <si>
    <t>Franceville</t>
  </si>
  <si>
    <t>Bendje</t>
  </si>
  <si>
    <t>CHU</t>
  </si>
  <si>
    <t>Parapublic</t>
  </si>
  <si>
    <t>Nord</t>
  </si>
  <si>
    <t>Hôpital</t>
  </si>
  <si>
    <t>Privé</t>
  </si>
  <si>
    <t>Excellent</t>
  </si>
  <si>
    <t>Hébergement des données</t>
  </si>
  <si>
    <t>ONG</t>
  </si>
  <si>
    <t>Centre médical</t>
  </si>
  <si>
    <t>Système d'information des structures privées et praticiens libéraux</t>
  </si>
  <si>
    <t>Case de santé</t>
  </si>
  <si>
    <t>Médecin traditionnel</t>
  </si>
  <si>
    <t>Meilleure sécurité pour les patients</t>
  </si>
  <si>
    <t>Cabinet</t>
  </si>
  <si>
    <t>Continuité des services</t>
  </si>
  <si>
    <t>Clinique</t>
  </si>
  <si>
    <t>Polyclinique</t>
  </si>
  <si>
    <t>Facilité de la recherche clinique grâce aux bases de données</t>
  </si>
  <si>
    <t>Infirmerie scolaire</t>
  </si>
  <si>
    <t>Archivage numéroque des informations médicales</t>
  </si>
  <si>
    <t>Archivage numérique des informations médicales</t>
  </si>
  <si>
    <t>Laboratoire d’analyse</t>
  </si>
  <si>
    <t>SMI</t>
  </si>
  <si>
    <t>Infirmerie de Garnison</t>
  </si>
  <si>
    <t>Imagerie médicale</t>
  </si>
  <si>
    <t>Ecole de formation en Santé</t>
  </si>
  <si>
    <t>Pharmacie</t>
  </si>
  <si>
    <t>Base d'hygiène</t>
  </si>
  <si>
    <t>Dépôt pharmaceutique</t>
  </si>
  <si>
    <t>Structure de médecine traditionnelle</t>
  </si>
  <si>
    <t>Ingénieur Informaticien</t>
  </si>
  <si>
    <t>TS Biologie Medicale</t>
  </si>
  <si>
    <t>Amélioration de la prise en charge</t>
  </si>
  <si>
    <t>Biologie Medicale</t>
  </si>
  <si>
    <t>Assez bon projet, la matérialisation est très attendue</t>
  </si>
  <si>
    <t>Neurologue et DAM</t>
  </si>
  <si>
    <t>Technicienne en radiologie</t>
  </si>
  <si>
    <t xml:space="preserve">Infectiologue
</t>
  </si>
  <si>
    <t>Est partie avant la fin</t>
  </si>
  <si>
    <t>Gestionnaire des Hôpitaux</t>
  </si>
  <si>
    <t>Ce système bien renseigné permettra de mieux organiser son travail avec des données disponibles</t>
  </si>
  <si>
    <t>Le projet retenu pourra changer des habitudes et booster le personnel à produire un travail de qualité avec un gain de temps</t>
  </si>
  <si>
    <t>Economie et Finances</t>
  </si>
  <si>
    <t>Informaticien</t>
  </si>
  <si>
    <t>DGA CHUO</t>
  </si>
  <si>
    <t>Amélioration de la prise en charge des patients</t>
  </si>
  <si>
    <t>Commentaire suppl: Le fonctionnement d"' aujourdhui pénalise le travail des docteurs. Il faut un changement de comportement et l'archivage papier pose probleme. Vivement que ce projet aboutisse, il ya trop de paperasse partout</t>
  </si>
  <si>
    <t>Technicienne de recherche</t>
  </si>
  <si>
    <t>Très important pour l'enregistrement des données</t>
  </si>
  <si>
    <t>Phytothérapeute</t>
  </si>
  <si>
    <t>Biologiste</t>
  </si>
  <si>
    <t>Projet très important pour la profession gabonaise</t>
  </si>
  <si>
    <t>Laborantine</t>
  </si>
  <si>
    <t>Très peu de changement</t>
  </si>
  <si>
    <t>Psychologue</t>
  </si>
  <si>
    <t>Anesthésiste</t>
  </si>
  <si>
    <t>Chirurgien</t>
  </si>
  <si>
    <t>Projet bien acceuilli</t>
  </si>
  <si>
    <t>Infirmiere  assistant</t>
  </si>
  <si>
    <t>Infirmiere/ Surveillante Générale</t>
  </si>
  <si>
    <t>DRH</t>
  </si>
  <si>
    <t>Urgence sur la mise en place et la dotation des outils</t>
  </si>
  <si>
    <t>Compréhension</t>
  </si>
  <si>
    <t>Infirmiere Assistante/ Surveillante Générale Adjointe</t>
  </si>
  <si>
    <t>On veut de l'amélioration</t>
  </si>
  <si>
    <t>Infirmiere/ Major de service</t>
  </si>
  <si>
    <t>Surveillante générale</t>
  </si>
  <si>
    <t>Dialyseur</t>
  </si>
  <si>
    <t>Surveillante Gnle Adjointe</t>
  </si>
  <si>
    <t>DRS</t>
  </si>
  <si>
    <t>Epidémiologiste</t>
  </si>
  <si>
    <t>11. Comment évaluez-vous la performance actuelle du SNIS au niveau de votre structure sur les différents critères ci-dessous ? Compétences</t>
  </si>
  <si>
    <t>11. Comment évaluez-vous la performance actuelle du SNIS au niveau de votre structure sur les différents critères ci-dessous ? Outils et SI</t>
  </si>
  <si>
    <t>11. Comment évaluez-vous la performance actuelle du SNIS au niveau de votre structure sur les différents critères ci-dessous ? Procédures</t>
  </si>
  <si>
    <t>11. Comment évaluez-vous la performance actuelle du SNIS au niveau de votre structure sur les différents critères ci-dessous ? Organisation</t>
  </si>
  <si>
    <t>11. Comment évaluez-vous la performance actuelle du SNIS au niveau de votre structure sur les différents critères ci-dessous ? Comportements</t>
  </si>
  <si>
    <t>11. Comment évaluez-vous la performance actuelle du SNIS au niveau de votre structure sur les différents critères ci-dessous ? Système de contrôle</t>
  </si>
  <si>
    <t>11. Comment évaluez-vous la performance actuelle du SNIS au niveau de votre structure sur les différents critères ci-dessous ? Culture et rites</t>
  </si>
  <si>
    <t>12. Sous-projet(s) - A</t>
  </si>
  <si>
    <t>12. Sous-projet(s) - B</t>
  </si>
  <si>
    <t>12. Sous-projet(s) - C</t>
  </si>
  <si>
    <t>13. De 1 à 10, pouvez-vous noter ces sous-projets sur les critères suivants en termes de compréhension, d'adhésion et d'impact
A - Compréhension</t>
  </si>
  <si>
    <t>13. De 1 à 10, pouvez-vous noter ces sous-projets sur les critères suivants en termes de compréhension, d'adhésion et d'impact
A - Adhésion</t>
  </si>
  <si>
    <t>13. De 1 à 10, pouvez-vous noter ces sous-projets sur les critères suivants en termes de compréhension, d'adhésion et d'impact
A - Impact</t>
  </si>
  <si>
    <t>13. De 1 à 10, pouvez-vous noter ces sous-projets sur les critères suivants en termes de compréhension, d'adhésion et d'impact
B - Compréhension</t>
  </si>
  <si>
    <t>13. De 1 à 10, pouvez-vous noter ces sous-projets sur les critères suivants en termes de compréhension, d'adhésion et d'impact
C - Compréhension</t>
  </si>
  <si>
    <t>13. De 1 à 10, pouvez-vous noter ces sous-projets sur les critères suivants en termes de compréhension, d'adhésion et d'impact
B - Adhésion</t>
  </si>
  <si>
    <t>13. De 1 à 10, pouvez-vous noter ces sous-projets sur les critères suivants en termes de compréhension, d'adhésion et d'impact
C - Adhésion</t>
  </si>
  <si>
    <t>13. De 1 à 10, pouvez-vous noter ces sous-projets sur les critères suivants en termes de compréhension, d'adhésion et d'impact
C - Impact</t>
  </si>
  <si>
    <t>13. De 1 à 10, pouvez-vous noter ces sous-projets sur les critères suivants en termes de compréhension, d'adhésion et d'impact
B - Impact</t>
  </si>
  <si>
    <t>17. Dans quelle mesure le sous-projet va modifier les critères suivants au sein du SNIS ?
Compétences</t>
  </si>
  <si>
    <t>17. Dans quelle mesure le sous-projet va modifier les critères suivants au sein du SNIS ?
Outils et SI</t>
  </si>
  <si>
    <t>17. Dans quelle mesure le sous-projet va modifier les critères suivants au sein du SNIS ?
Procédures</t>
  </si>
  <si>
    <t>17. Dans quelle mesure le sous-projet va modifier les critères suivants au sein du SNIS ?
Organisation</t>
  </si>
  <si>
    <t>17. Dans quelle mesure le sous-projet va modifier les critères suivants au sein du SNIS ?
Comportements</t>
  </si>
  <si>
    <t>17. Dans quelle mesure le sous-projet va modifier les critères suivants au sein du SNIS ?
Culture et rites</t>
  </si>
  <si>
    <t xml:space="preserve">18. Dans quelle mesure êtes-vous prêt(e) à changer sur les critères ci-dessous dans le cadre du sous-projet ? 
Compétences
</t>
  </si>
  <si>
    <t xml:space="preserve">18. Dans quelle mesure êtes-vous prêt(e) à changer sur les critères ci-dessous dans le cadre du sous-projet ? 
Outils et SI
</t>
  </si>
  <si>
    <t xml:space="preserve">18. Dans quelle mesure êtes-vous prêt(e) à changer sur les critères ci-dessous dans le cadre du sous-projet ? 
Procédures
</t>
  </si>
  <si>
    <t xml:space="preserve">18. Dans quelle mesure êtes-vous prêt(e) à changer sur les critères ci-dessous dans le cadre du sous-projet ? 
Organisation
</t>
  </si>
  <si>
    <t xml:space="preserve">18. Dans quelle mesure êtes-vous prêt(e) à changer sur les critères ci-dessous dans le cadre du sous-projet ? 
Comportements
</t>
  </si>
  <si>
    <t xml:space="preserve">18. Dans quelle mesure êtes-vous prêt(e) à changer sur les critères ci-dessous dans le cadre du sous-projet ? 
Systèmes de contrôle
</t>
  </si>
  <si>
    <t xml:space="preserve">18. Dans quelle mesure êtes-vous prêt(e) à changer sur les critères ci-dessous dans le cadre du sous-projet ? 
Culture et rites
</t>
  </si>
  <si>
    <t>19. Quelles sont vos principales attentes envers ce sous-projet ?
Attente 2</t>
  </si>
  <si>
    <t>19. Quelles sont vos principales attentes envers ce sous-projet ?
Attente 3</t>
  </si>
  <si>
    <t>20. Quels sont selon vous les risques principaux que ce projet pourrait rencontrer dans sa mise en œuvre ?
Risque 1</t>
  </si>
  <si>
    <t>20. Quels sont selon vous les risques principaux que ce projet pourrait rencontrer dans sa mise en œuvre ?
Risque 2</t>
  </si>
  <si>
    <t>20. Quels sont selon vous les risques principaux que ce projet pourrait rencontrer dans sa mise en œuvre ?
Risque 3</t>
  </si>
  <si>
    <t>20. Quels sont selon vous les risques principaux que ce projet pourrait rencontrer dans sa mise en œuvre ?
Risque 4</t>
  </si>
  <si>
    <t>20. Quels sont selon vous les risques principaux que ce projet pourrait rencontrer dans sa mise en œuvre ?
Risque 5</t>
  </si>
  <si>
    <t>20. bis Quelles sont vos recommandations pour les prévenir ?
Recommandation 1</t>
  </si>
  <si>
    <t>20. bis Quelles sont vos recommandations pour les prévenir ?
Recommandation 2</t>
  </si>
  <si>
    <t>20. bis Quelles sont vos recommandations pour les prévenir ?
Recommandation 3</t>
  </si>
  <si>
    <t>20. bis Quelles sont vos recommandations pour les prévenir ?
Recommandation 4</t>
  </si>
  <si>
    <t>20. bis Quelles sont vos recommandations pour les prévenir ?
Recommandation 5</t>
  </si>
  <si>
    <t>Étiquettes de lignes</t>
  </si>
  <si>
    <t>Total général</t>
  </si>
  <si>
    <t>Étiquettes de colonnes</t>
  </si>
  <si>
    <t>Nombre de 1. De 1 à 10, comment évaluez-vous votre propre compréhension du projet SNIS ?</t>
  </si>
  <si>
    <t>Moyenne de 1. De 1 à 10, comment évaluez-vous votre propre compréhension du projet SNIS ?</t>
  </si>
  <si>
    <t>Moyenne de 2. De 1 à 10, comment évaluez-vous la compréhension générale du projet SNIS ?</t>
  </si>
  <si>
    <t>De 1 à 3</t>
  </si>
  <si>
    <t>De 4 à 6</t>
  </si>
  <si>
    <t>De 7 à 10</t>
  </si>
  <si>
    <t xml:space="preserve">Adhésion au projet </t>
  </si>
  <si>
    <t xml:space="preserve">Confiance dans la capacité du projet à être mis en œuvre </t>
  </si>
  <si>
    <t xml:space="preserve">Compréhension indiv. du projet SNIS </t>
  </si>
  <si>
    <t>Moyenne de 5. De 1 à 10, quelle est selon vous l’importance d’avoir un système national d’information sanitaire (SNIS) pour améliorer la situation sanitaire du Gabon ?</t>
  </si>
  <si>
    <t>Importance d'un SIS</t>
  </si>
  <si>
    <t xml:space="preserve">Confiance dans le projet </t>
  </si>
  <si>
    <t>Adhésion au projet</t>
  </si>
  <si>
    <t>Compréhension générale du projet SIS</t>
  </si>
  <si>
    <t>Compréhension individuelle du projet SIS</t>
  </si>
  <si>
    <t>Performance actuelle du SIS</t>
  </si>
  <si>
    <t>Administratif</t>
  </si>
  <si>
    <t>De 4 à 7</t>
  </si>
  <si>
    <t>De 8 à 10</t>
  </si>
  <si>
    <t>Valeurs</t>
  </si>
  <si>
    <t>Importance d’avoir un SIS pour améliorer la situation sanitaire</t>
  </si>
  <si>
    <t>Confiance dans la capacité du projet à être mis en œuvre</t>
  </si>
  <si>
    <t>Performance du SNIS actuel au Gabon</t>
  </si>
  <si>
    <t>Compréhension individuelle du projet</t>
  </si>
  <si>
    <t>Compréhension générale du projet</t>
  </si>
  <si>
    <t xml:space="preserve">Lien </t>
  </si>
  <si>
    <t>Question questionnaire</t>
  </si>
  <si>
    <t>Question analyse</t>
  </si>
  <si>
    <t>Graphique PPT</t>
  </si>
  <si>
    <t>Par catégorie</t>
  </si>
  <si>
    <t>Par métier, vs. Compréhension individuelle</t>
  </si>
  <si>
    <t>Par métier</t>
  </si>
  <si>
    <t>Par région</t>
  </si>
  <si>
    <t>Par catégorie, répartition des moyennes</t>
  </si>
  <si>
    <t>Avec compréhension et confiance, par catégorie</t>
  </si>
  <si>
    <t>Avec compréhension et confiance, par métier</t>
  </si>
  <si>
    <t>Avec autres critères précédents, moyenne par métier</t>
  </si>
  <si>
    <t>Moyenne, globale</t>
  </si>
  <si>
    <t>Avec autres critères, radar par catégorie</t>
  </si>
  <si>
    <t>Nombre de 14. Sous-projet sélectionné</t>
  </si>
  <si>
    <t>Moyenne de 8. De 1 à 10, dans quelle mesure selon vous le projet peut modifier les conditions de santé des Gabonais ?</t>
  </si>
  <si>
    <t>Le projet pourrait détériorer les conditions sanitaires au Gabon</t>
  </si>
  <si>
    <t>Le projet n'aurait aucun impact sur les conditions sanitaires au Gabon</t>
  </si>
  <si>
    <t>Le projet pourrait améliorer les conditions sanitaires au Gabon</t>
  </si>
  <si>
    <t>8.a</t>
  </si>
  <si>
    <t>1.a</t>
  </si>
  <si>
    <t>4.a</t>
  </si>
  <si>
    <t>1.b</t>
  </si>
  <si>
    <t>1.c</t>
  </si>
  <si>
    <t>2.a</t>
  </si>
  <si>
    <t>3.a</t>
  </si>
  <si>
    <t>3.b</t>
  </si>
  <si>
    <t>5.a</t>
  </si>
  <si>
    <t>5.b</t>
  </si>
  <si>
    <t>Comparaison avec adhésion</t>
  </si>
  <si>
    <t>Moyenne de 3. De 1 à 10, comment évaluez-vous votre adhésion au projet ?</t>
  </si>
  <si>
    <t>Moyenne de 6. De 1 à 10, comment évaluez-vous votre confiance dans la capacité du projet à être mis en œuvre ?</t>
  </si>
  <si>
    <t>Nombre de 11. Outils et SI</t>
  </si>
  <si>
    <t>Nombre de 11. Procédures</t>
  </si>
  <si>
    <t>Nombre de 11.  Organisation</t>
  </si>
  <si>
    <t>Nombre de 11.  Comportements</t>
  </si>
  <si>
    <t>Nombre de 11. Compétences</t>
  </si>
  <si>
    <t>Nombre de 11. Système de contrôle</t>
  </si>
  <si>
    <t>Nombre de 11.  Culture et rites</t>
  </si>
  <si>
    <t>11.a</t>
  </si>
  <si>
    <t>Importance du changement et propension à changer</t>
  </si>
  <si>
    <t>17.a</t>
  </si>
  <si>
    <t>(vide)</t>
  </si>
  <si>
    <t>17. Dans quelle mesure le sous-projet va modifier les critères suivants au sein du SNIS ?
Système de contrôle</t>
  </si>
  <si>
    <t>Avec compréhension personnelle</t>
  </si>
  <si>
    <t>3.c</t>
  </si>
  <si>
    <t xml:space="preserve">Adhésion </t>
  </si>
  <si>
    <t xml:space="preserve">Dans l'immédiat installer les outils SIS </t>
  </si>
  <si>
    <t xml:space="preserve">Le SIS est un élément essentiel pour l'amélioration de la qualité de la santé des populations source d'une nation forte et du dévelopement social </t>
  </si>
  <si>
    <t xml:space="preserve"> ND</t>
  </si>
  <si>
    <t>Gestionnaire comptable</t>
  </si>
  <si>
    <t>ADS</t>
  </si>
  <si>
    <t>L'apport et la maitrise de nouveaux outils peuvent permettre un changement important si les utilisateurs comprennent le bien fondé du projet</t>
  </si>
  <si>
    <t>Magasinier</t>
  </si>
  <si>
    <t>Agent Santé Publique</t>
  </si>
  <si>
    <t>Les données exhaustives favorisent une bonne prise de décision</t>
  </si>
  <si>
    <t>Cadre en santé publique</t>
  </si>
  <si>
    <t>Pourvu qu'on ne rencontre pas de problème de connexion</t>
  </si>
  <si>
    <t>Vacinemètre</t>
  </si>
  <si>
    <t>IA</t>
  </si>
  <si>
    <t xml:space="preserve">Connaissance du patient et bonne prise en charge </t>
  </si>
  <si>
    <t>Le SIS permettra un meilleur suivi des patients</t>
  </si>
  <si>
    <t>Instaler le SIH au CHR</t>
  </si>
  <si>
    <t>Le SIS permettra l'appropriation des NTIC</t>
  </si>
  <si>
    <t>Le sous-projet va permettre la patrique et la prise en charge des patients</t>
  </si>
  <si>
    <t>Puéricultrice</t>
  </si>
  <si>
    <t>Amélioration des données des patients</t>
  </si>
  <si>
    <t>Le projet va améliorer la prise en charge des patients</t>
  </si>
  <si>
    <t>Meilleur suivi des patients et transparence dans la gestion financière</t>
  </si>
  <si>
    <t>Il sera d'un apport très important</t>
  </si>
  <si>
    <t xml:space="preserve">La transparence dans la gestion financière rétablira la confiance entre la direction générale et le personnel </t>
  </si>
  <si>
    <t>Pédiatre</t>
  </si>
  <si>
    <t>Projet excellent</t>
  </si>
  <si>
    <t>Cardiologue</t>
  </si>
  <si>
    <t>Assistante médicale</t>
  </si>
  <si>
    <t>Le changement va améliorer le comportement des agents</t>
  </si>
  <si>
    <t>Technicien laboratoire</t>
  </si>
  <si>
    <t>Un meilleur suivi des villageois</t>
  </si>
  <si>
    <t>Ce sous-projet est très important</t>
  </si>
  <si>
    <t>Moyen Ogoué</t>
  </si>
  <si>
    <t>Centre de recherche</t>
  </si>
  <si>
    <t>Immuno-épidémiologie</t>
  </si>
  <si>
    <t>Ingénieur en informatique</t>
  </si>
  <si>
    <t>Ecole de formation en infestiologie tropicale</t>
  </si>
  <si>
    <t>Enseignant-chercheur</t>
  </si>
  <si>
    <t>Le sous-projet va améliorer l'interaction santé&amp;recherche</t>
  </si>
  <si>
    <t>Ecole de formation en Informatique</t>
  </si>
  <si>
    <t>Organisation internationale</t>
  </si>
  <si>
    <t>Institution</t>
  </si>
  <si>
    <t>Administrateur</t>
  </si>
  <si>
    <t xml:space="preserve">Ce sous-projet est à mettre en œuvre </t>
  </si>
  <si>
    <t>Gynécologue obstétricien</t>
  </si>
  <si>
    <t>Santé publique</t>
  </si>
  <si>
    <t>Administrateur civil</t>
  </si>
  <si>
    <t>Ensaignant paramédical</t>
  </si>
  <si>
    <t xml:space="preserve">Melen </t>
  </si>
  <si>
    <t>Ecole de formation des agents de l'Etat</t>
  </si>
  <si>
    <t>Gestionnaire des ressources humaines</t>
  </si>
  <si>
    <t>Coordinatrice</t>
  </si>
  <si>
    <t>Gestionnaire de stocks</t>
  </si>
  <si>
    <t>Data entry</t>
  </si>
  <si>
    <t>Comptable</t>
  </si>
  <si>
    <t>Chercheur</t>
  </si>
  <si>
    <t>Ingénieur de recherche</t>
  </si>
  <si>
    <t>Gestionnaire qualité</t>
  </si>
  <si>
    <t>Centre</t>
  </si>
  <si>
    <t xml:space="preserve">Attaché d'administration sanitaire </t>
  </si>
  <si>
    <t>Technicienne en pharmacie</t>
  </si>
  <si>
    <t>Gestionnaire de données</t>
  </si>
  <si>
    <t>Améliorer la prise en charge des patients de façcon horizontale et verticale</t>
  </si>
  <si>
    <t xml:space="preserve">Rapidité de la prise en charge des patients et résultats des analyses </t>
  </si>
  <si>
    <t>IDEP</t>
  </si>
  <si>
    <t>Ce sous-projet permettra une analyse rapide des données de la structure</t>
  </si>
  <si>
    <t>Echange entre professionnels de santé</t>
  </si>
  <si>
    <t>Bon sous-projet</t>
  </si>
  <si>
    <t>Amélioration de la qualité du travail</t>
  </si>
  <si>
    <t xml:space="preserve">Le SIS améliorera la productivité, la procédure et le contrôle </t>
  </si>
  <si>
    <t xml:space="preserve">Neuroépidémiologie </t>
  </si>
  <si>
    <t>Professeur d'Université</t>
  </si>
  <si>
    <t xml:space="preserve">Ecole de formation </t>
  </si>
  <si>
    <t>Syndicat</t>
  </si>
  <si>
    <t>RPCA/IAI</t>
  </si>
  <si>
    <t>Nécessité une bonne formation au personnel</t>
  </si>
  <si>
    <t>Chauffeur</t>
  </si>
  <si>
    <t>Sud-Est</t>
  </si>
  <si>
    <t>Une adaptation rapide est nécessaire</t>
  </si>
  <si>
    <t>Très bon projet</t>
  </si>
  <si>
    <t xml:space="preserve">Sous-projet bénéfique pour tous </t>
  </si>
  <si>
    <t>Chef service d'hygiène et d'assainissement</t>
  </si>
  <si>
    <t>Dommage corporel/ légiste</t>
  </si>
  <si>
    <t>Préparateur en pharmacie</t>
  </si>
  <si>
    <t>Informations fluides</t>
  </si>
  <si>
    <t>FSBM</t>
  </si>
  <si>
    <t>Anthropologue</t>
  </si>
  <si>
    <t>Radiologue</t>
  </si>
  <si>
    <t xml:space="preserve">Courage! </t>
  </si>
  <si>
    <t>Hygiéniste</t>
  </si>
  <si>
    <t>Chargée d'études</t>
  </si>
  <si>
    <t>Chirurgien dentiste</t>
  </si>
  <si>
    <t>Assistante technique en informatique</t>
  </si>
  <si>
    <t>Améliorer le SI</t>
  </si>
  <si>
    <t>Plus de travail à faire</t>
  </si>
  <si>
    <t>Renforcer le Si actuel</t>
  </si>
  <si>
    <t xml:space="preserve">Prévoir davantage d'échanges entre parties prenantes </t>
  </si>
  <si>
    <t>Major</t>
  </si>
  <si>
    <t>Prévoir des séances de formations régulières</t>
  </si>
  <si>
    <t>9.a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</si>
</sst>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font>
    <font>
      <sz val="10"/>
      <name val="Arial"/>
    </font>
    <font>
      <sz val="10"/>
      <color rgb="FF000000"/>
      <name val="Arial"/>
      <family val="2"/>
    </font>
    <font>
      <sz val="10"/>
      <name val="Arial"/>
      <family val="2"/>
    </font>
    <font>
      <sz val="10"/>
      <color rgb="FF000000"/>
      <name val="Arial"/>
    </font>
    <font>
      <u/>
      <sz val="10"/>
      <color theme="10"/>
      <name val="Arial"/>
    </font>
    <font>
      <b/>
      <sz val="10"/>
      <color theme="1"/>
      <name val="Arial"/>
    </font>
    <font>
      <b/>
      <sz val="10"/>
      <color theme="1"/>
      <name val="Arial"/>
      <family val="2"/>
    </font>
    <font>
      <sz val="10"/>
      <color rgb="FFFF0000"/>
      <name val="Arial"/>
      <family val="2"/>
    </font>
    <font>
      <sz val="10"/>
      <color theme="5" tint="-0.249977111117893"/>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4" tint="0.79998168889431442"/>
        <bgColor theme="4" tint="0.79998168889431442"/>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theme="4" tint="0.39997558519241921"/>
      </top>
      <bottom/>
      <diagonal/>
    </border>
  </borders>
  <cellStyleXfs count="3">
    <xf numFmtId="0" fontId="0" fillId="0" borderId="0"/>
    <xf numFmtId="9" fontId="4" fillId="0" borderId="0" applyFont="0" applyFill="0" applyBorder="0" applyAlignment="0" applyProtection="0"/>
    <xf numFmtId="0" fontId="5" fillId="0" borderId="0" applyNumberFormat="0" applyFill="0" applyBorder="0" applyAlignment="0" applyProtection="0"/>
  </cellStyleXfs>
  <cellXfs count="46">
    <xf numFmtId="0" fontId="0" fillId="0" borderId="0" xfId="0" applyFont="1" applyAlignment="1"/>
    <xf numFmtId="0" fontId="1" fillId="0" borderId="0" xfId="0" applyFont="1" applyAlignment="1"/>
    <xf numFmtId="0" fontId="0" fillId="0" borderId="0" xfId="0" applyFont="1" applyAlignment="1">
      <alignment horizontal="center" vertical="center" wrapText="1"/>
    </xf>
    <xf numFmtId="0" fontId="1"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pivotButton="1" applyFont="1" applyAlignment="1"/>
    <xf numFmtId="0" fontId="0" fillId="0" borderId="0" xfId="0" applyFont="1" applyAlignment="1">
      <alignment horizontal="left"/>
    </xf>
    <xf numFmtId="0" fontId="0" fillId="0" borderId="0" xfId="0" applyNumberFormat="1" applyFont="1" applyAlignment="1"/>
    <xf numFmtId="2" fontId="0" fillId="0" borderId="0" xfId="0" applyNumberFormat="1" applyFont="1" applyAlignment="1"/>
    <xf numFmtId="0" fontId="0" fillId="0" borderId="0" xfId="0" applyFont="1" applyAlignment="1"/>
    <xf numFmtId="0" fontId="0" fillId="0" borderId="0" xfId="0" applyFont="1" applyAlignment="1">
      <alignment wrapText="1"/>
    </xf>
    <xf numFmtId="0" fontId="0" fillId="0" borderId="0" xfId="0" pivotButton="1" applyFont="1" applyAlignment="1">
      <alignment wrapText="1"/>
    </xf>
    <xf numFmtId="0" fontId="0" fillId="0" borderId="0" xfId="0" applyFont="1" applyAlignment="1">
      <alignment horizontal="left" wrapText="1"/>
    </xf>
    <xf numFmtId="2" fontId="0" fillId="0" borderId="0" xfId="0" applyNumberFormat="1" applyFont="1" applyAlignment="1">
      <alignment wrapText="1"/>
    </xf>
    <xf numFmtId="0" fontId="1"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xf>
    <xf numFmtId="0" fontId="5" fillId="0" borderId="0" xfId="2" applyAlignment="1">
      <alignment horizontal="center" vertical="center"/>
    </xf>
    <xf numFmtId="0" fontId="5" fillId="0" borderId="0" xfId="2" applyAlignment="1">
      <alignment horizontal="center" vertical="center" wrapText="1"/>
    </xf>
    <xf numFmtId="0" fontId="0" fillId="0" borderId="1" xfId="0" applyFont="1" applyBorder="1" applyAlignment="1"/>
    <xf numFmtId="9" fontId="0" fillId="0" borderId="1" xfId="1" applyFont="1" applyBorder="1" applyAlignment="1"/>
    <xf numFmtId="0" fontId="0" fillId="0" borderId="0" xfId="0" applyNumberFormat="1" applyFont="1" applyAlignment="1">
      <alignment wrapText="1"/>
    </xf>
    <xf numFmtId="0" fontId="6" fillId="5" borderId="1" xfId="0" applyFont="1" applyFill="1" applyBorder="1" applyAlignment="1"/>
    <xf numFmtId="0" fontId="0" fillId="0" borderId="0" xfId="0" applyFont="1" applyAlignment="1"/>
    <xf numFmtId="0" fontId="0" fillId="0" borderId="0" xfId="0" applyFont="1" applyAlignment="1">
      <alignment horizontal="left" indent="1"/>
    </xf>
    <xf numFmtId="0" fontId="0" fillId="0" borderId="0" xfId="0" applyFont="1" applyAlignment="1">
      <alignment horizontal="center" wrapText="1"/>
    </xf>
    <xf numFmtId="0" fontId="6" fillId="0" borderId="1" xfId="0" applyFont="1" applyBorder="1" applyAlignment="1">
      <alignment horizontal="left"/>
    </xf>
    <xf numFmtId="0" fontId="0" fillId="0" borderId="1" xfId="0" applyFont="1" applyBorder="1" applyAlignment="1">
      <alignment horizontal="left" indent="1"/>
    </xf>
    <xf numFmtId="0" fontId="6" fillId="5" borderId="1" xfId="0" applyFont="1" applyFill="1" applyBorder="1" applyAlignment="1">
      <alignment horizontal="left"/>
    </xf>
    <xf numFmtId="0" fontId="7" fillId="5" borderId="1" xfId="0" applyFont="1" applyFill="1" applyBorder="1" applyAlignment="1"/>
    <xf numFmtId="2" fontId="0" fillId="0" borderId="1" xfId="0" applyNumberFormat="1" applyFont="1" applyBorder="1" applyAlignment="1"/>
    <xf numFmtId="0" fontId="3" fillId="0" borderId="0" xfId="0" applyFont="1" applyAlignment="1"/>
    <xf numFmtId="0" fontId="3" fillId="0" borderId="0" xfId="0" applyFont="1" applyAlignment="1">
      <alignment wrapText="1"/>
    </xf>
    <xf numFmtId="14" fontId="3" fillId="0" borderId="0" xfId="0" applyNumberFormat="1" applyFont="1" applyAlignment="1">
      <alignment wrapText="1"/>
    </xf>
    <xf numFmtId="14" fontId="3" fillId="0" borderId="0" xfId="0" applyNumberFormat="1" applyFont="1" applyAlignment="1">
      <alignment horizontal="right" wrapText="1"/>
    </xf>
    <xf numFmtId="14" fontId="0" fillId="0" borderId="0" xfId="0" applyNumberFormat="1" applyFont="1" applyAlignment="1">
      <alignment wrapText="1"/>
    </xf>
    <xf numFmtId="0" fontId="2"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2" fillId="0" borderId="0" xfId="0" applyNumberFormat="1" applyFont="1" applyAlignment="1">
      <alignment wrapText="1"/>
    </xf>
    <xf numFmtId="0" fontId="2" fillId="0" borderId="0" xfId="0" applyFont="1" applyAlignment="1">
      <alignment horizontal="center" vertical="center"/>
    </xf>
    <xf numFmtId="0" fontId="7" fillId="5" borderId="2" xfId="0" applyNumberFormat="1" applyFont="1" applyFill="1" applyBorder="1" applyAlignment="1">
      <alignment horizontal="center" vertical="center" wrapText="1"/>
    </xf>
  </cellXfs>
  <cellStyles count="3">
    <cellStyle name="Lien hypertexte" xfId="2" builtinId="8"/>
    <cellStyle name="Normal" xfId="0" builtinId="0"/>
    <cellStyle name="Pourcentage" xfId="1" builtinId="5"/>
  </cellStyles>
  <dxfs count="37">
    <dxf>
      <alignment wrapText="1"/>
    </dxf>
    <dxf>
      <alignment wrapText="1"/>
    </dxf>
    <dxf>
      <numFmt numFmtId="2" formatCode="0.00"/>
    </dxf>
    <dxf>
      <alignment wrapText="1"/>
    </dxf>
    <dxf>
      <alignment wrapText="1"/>
    </dxf>
    <dxf>
      <alignment wrapText="1"/>
    </dxf>
    <dxf>
      <alignment wrapText="1"/>
    </dxf>
    <dxf>
      <alignment wrapText="1"/>
    </dxf>
    <dxf>
      <alignment wrapText="1"/>
    </dxf>
    <dxf>
      <numFmt numFmtId="2" formatCode="0.00"/>
    </dxf>
    <dxf>
      <alignment wrapText="1"/>
    </dxf>
    <dxf>
      <alignment wrapText="1"/>
    </dxf>
    <dxf>
      <alignment wrapText="1"/>
    </dxf>
    <dxf>
      <alignment wrapText="1"/>
    </dxf>
    <dxf>
      <alignment wrapText="1"/>
    </dxf>
    <dxf>
      <alignment wrapText="1"/>
    </dxf>
    <dxf>
      <alignment wrapText="1"/>
    </dxf>
    <dxf>
      <numFmt numFmtId="2" formatCode="0.00"/>
    </dxf>
    <dxf>
      <numFmt numFmtId="2" formatCode="0.00"/>
    </dxf>
    <dxf>
      <alignment wrapText="1"/>
    </dxf>
    <dxf>
      <alignment wrapText="1"/>
    </dxf>
    <dxf>
      <alignment wrapText="1"/>
    </dxf>
    <dxf>
      <alignment wrapText="1"/>
    </dxf>
    <dxf>
      <alignment wrapText="1"/>
    </dxf>
    <dxf>
      <alignment wrapText="1"/>
    </dxf>
    <dxf>
      <numFmt numFmtId="2" formatCode="0.00"/>
    </dxf>
    <dxf>
      <numFmt numFmtId="2" formatCode="0.00"/>
    </dxf>
    <dxf>
      <numFmt numFmtId="2" formatCode="0.00"/>
    </dxf>
    <dxf>
      <numFmt numFmtId="2" formatCode="0.00"/>
    </dxf>
    <dxf>
      <numFmt numFmtId="2" formatCode="0.00"/>
    </dxf>
    <dxf>
      <alignment wrapText="1"/>
    </dxf>
    <dxf>
      <alignment wrapText="1"/>
    </dxf>
    <dxf>
      <alignment wrapText="1"/>
    </dxf>
    <dxf>
      <alignment wrapText="1"/>
    </dxf>
    <dxf>
      <alignment wrapText="1"/>
    </dxf>
    <dxf>
      <alignment wrapText="1"/>
    </dxf>
    <dxf>
      <numFmt numFmtId="2"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Ex1.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Ex2.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Vaide.xlsx]1.a!Tableau croisé dynamique10</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400">
                <a:effectLst/>
              </a:rPr>
              <a:t>Compréhension générale individuelle</a:t>
            </a:r>
          </a:p>
          <a:p>
            <a:pPr>
              <a:defRPr/>
            </a:pPr>
            <a:r>
              <a:rPr lang="fr-FR" sz="1400" i="1">
                <a:effectLst/>
              </a:rPr>
              <a:t>Moyenne des évaluations entre 1 et 10 par catégorie professionnelle (Q1)</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s>
    <c:plotArea>
      <c:layout/>
      <c:barChart>
        <c:barDir val="col"/>
        <c:grouping val="clustered"/>
        <c:varyColors val="0"/>
        <c:ser>
          <c:idx val="0"/>
          <c:order val="0"/>
          <c:tx>
            <c:strRef>
              <c:f>'1.a'!$B$3</c:f>
              <c:strCache>
                <c:ptCount val="1"/>
                <c:pt idx="0">
                  <c:v>Total</c:v>
                </c:pt>
              </c:strCache>
            </c:strRef>
          </c:tx>
          <c:spPr>
            <a:solidFill>
              <a:schemeClr val="accent1"/>
            </a:solidFill>
            <a:ln>
              <a:noFill/>
            </a:ln>
            <a:effectLst/>
          </c:spPr>
          <c:invertIfNegative val="0"/>
          <c:cat>
            <c:strRef>
              <c:f>'1.a'!$A$4:$A$7</c:f>
              <c:strCache>
                <c:ptCount val="3"/>
                <c:pt idx="0">
                  <c:v>Médical</c:v>
                </c:pt>
                <c:pt idx="1">
                  <c:v>Non Médical</c:v>
                </c:pt>
                <c:pt idx="2">
                  <c:v>Para-Médical</c:v>
                </c:pt>
              </c:strCache>
            </c:strRef>
          </c:cat>
          <c:val>
            <c:numRef>
              <c:f>'1.a'!$B$4:$B$7</c:f>
              <c:numCache>
                <c:formatCode>0.00</c:formatCode>
                <c:ptCount val="3"/>
                <c:pt idx="0">
                  <c:v>7.0930232558139537</c:v>
                </c:pt>
                <c:pt idx="1">
                  <c:v>5</c:v>
                </c:pt>
                <c:pt idx="2">
                  <c:v>5.8666666666666663</c:v>
                </c:pt>
              </c:numCache>
            </c:numRef>
          </c:val>
          <c:extLst>
            <c:ext xmlns:c16="http://schemas.microsoft.com/office/drawing/2014/chart" uri="{C3380CC4-5D6E-409C-BE32-E72D297353CC}">
              <c16:uniqueId val="{00000000-267A-4991-AC51-E6D90517AAD5}"/>
            </c:ext>
          </c:extLst>
        </c:ser>
        <c:dLbls>
          <c:showLegendKey val="0"/>
          <c:showVal val="0"/>
          <c:showCatName val="0"/>
          <c:showSerName val="0"/>
          <c:showPercent val="0"/>
          <c:showBubbleSize val="0"/>
        </c:dLbls>
        <c:gapWidth val="75"/>
        <c:overlap val="-25"/>
        <c:axId val="669385744"/>
        <c:axId val="669392632"/>
      </c:barChart>
      <c:catAx>
        <c:axId val="669385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69392632"/>
        <c:crosses val="autoZero"/>
        <c:auto val="1"/>
        <c:lblAlgn val="ctr"/>
        <c:lblOffset val="100"/>
        <c:noMultiLvlLbl val="0"/>
      </c:catAx>
      <c:valAx>
        <c:axId val="669392632"/>
        <c:scaling>
          <c:orientation val="minMax"/>
          <c:max val="10"/>
        </c:scaling>
        <c:delete val="0"/>
        <c:axPos val="l"/>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6938574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Vaide.xlsx]1.b!Tableau croisé dynamique6</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400" b="0" i="0" baseline="0">
                <a:effectLst/>
              </a:rPr>
              <a:t>Répartition par type d’acteurs: compréhension individuelle entre 1 et 10 (Q3)</a:t>
            </a:r>
            <a:endParaRPr lang="fr-FR" sz="1400">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s>
    <c:plotArea>
      <c:layout/>
      <c:barChart>
        <c:barDir val="bar"/>
        <c:grouping val="percentStacked"/>
        <c:varyColors val="0"/>
        <c:ser>
          <c:idx val="0"/>
          <c:order val="0"/>
          <c:tx>
            <c:strRef>
              <c:f>'1.b'!$B$3:$B$4</c:f>
              <c:strCache>
                <c:ptCount val="1"/>
                <c:pt idx="0">
                  <c:v>Médical</c:v>
                </c:pt>
              </c:strCache>
            </c:strRef>
          </c:tx>
          <c:spPr>
            <a:solidFill>
              <a:schemeClr val="accent1"/>
            </a:solidFill>
            <a:ln>
              <a:noFill/>
            </a:ln>
            <a:effectLst/>
          </c:spPr>
          <c:invertIfNegative val="0"/>
          <c:cat>
            <c:strRef>
              <c:f>'1.b'!$A$5:$A$8</c:f>
              <c:strCache>
                <c:ptCount val="3"/>
                <c:pt idx="0">
                  <c:v>De 1 à 3</c:v>
                </c:pt>
                <c:pt idx="1">
                  <c:v>De 4 à 6</c:v>
                </c:pt>
                <c:pt idx="2">
                  <c:v>De 7 à 10</c:v>
                </c:pt>
              </c:strCache>
            </c:strRef>
          </c:cat>
          <c:val>
            <c:numRef>
              <c:f>'1.b'!$B$5:$B$8</c:f>
              <c:numCache>
                <c:formatCode>General</c:formatCode>
                <c:ptCount val="3"/>
                <c:pt idx="0">
                  <c:v>4</c:v>
                </c:pt>
                <c:pt idx="1">
                  <c:v>12</c:v>
                </c:pt>
                <c:pt idx="2">
                  <c:v>27</c:v>
                </c:pt>
              </c:numCache>
            </c:numRef>
          </c:val>
          <c:extLst>
            <c:ext xmlns:c16="http://schemas.microsoft.com/office/drawing/2014/chart" uri="{C3380CC4-5D6E-409C-BE32-E72D297353CC}">
              <c16:uniqueId val="{00000000-658D-425C-8233-92F009851A70}"/>
            </c:ext>
          </c:extLst>
        </c:ser>
        <c:ser>
          <c:idx val="1"/>
          <c:order val="1"/>
          <c:tx>
            <c:strRef>
              <c:f>'1.b'!$C$3:$C$4</c:f>
              <c:strCache>
                <c:ptCount val="1"/>
                <c:pt idx="0">
                  <c:v>Non Médical</c:v>
                </c:pt>
              </c:strCache>
            </c:strRef>
          </c:tx>
          <c:spPr>
            <a:solidFill>
              <a:schemeClr val="accent2"/>
            </a:solidFill>
            <a:ln>
              <a:noFill/>
            </a:ln>
            <a:effectLst/>
          </c:spPr>
          <c:invertIfNegative val="0"/>
          <c:cat>
            <c:strRef>
              <c:f>'1.b'!$A$5:$A$8</c:f>
              <c:strCache>
                <c:ptCount val="3"/>
                <c:pt idx="0">
                  <c:v>De 1 à 3</c:v>
                </c:pt>
                <c:pt idx="1">
                  <c:v>De 4 à 6</c:v>
                </c:pt>
                <c:pt idx="2">
                  <c:v>De 7 à 10</c:v>
                </c:pt>
              </c:strCache>
            </c:strRef>
          </c:cat>
          <c:val>
            <c:numRef>
              <c:f>'1.b'!$C$5:$C$8</c:f>
              <c:numCache>
                <c:formatCode>General</c:formatCode>
                <c:ptCount val="3"/>
                <c:pt idx="1">
                  <c:v>1</c:v>
                </c:pt>
              </c:numCache>
            </c:numRef>
          </c:val>
          <c:extLst>
            <c:ext xmlns:c16="http://schemas.microsoft.com/office/drawing/2014/chart" uri="{C3380CC4-5D6E-409C-BE32-E72D297353CC}">
              <c16:uniqueId val="{00000001-658D-425C-8233-92F009851A70}"/>
            </c:ext>
          </c:extLst>
        </c:ser>
        <c:ser>
          <c:idx val="2"/>
          <c:order val="2"/>
          <c:tx>
            <c:strRef>
              <c:f>'1.b'!$D$3:$D$4</c:f>
              <c:strCache>
                <c:ptCount val="1"/>
                <c:pt idx="0">
                  <c:v>Para-Médical</c:v>
                </c:pt>
              </c:strCache>
            </c:strRef>
          </c:tx>
          <c:spPr>
            <a:solidFill>
              <a:schemeClr val="accent3"/>
            </a:solidFill>
            <a:ln>
              <a:noFill/>
            </a:ln>
            <a:effectLst/>
          </c:spPr>
          <c:invertIfNegative val="0"/>
          <c:cat>
            <c:strRef>
              <c:f>'1.b'!$A$5:$A$8</c:f>
              <c:strCache>
                <c:ptCount val="3"/>
                <c:pt idx="0">
                  <c:v>De 1 à 3</c:v>
                </c:pt>
                <c:pt idx="1">
                  <c:v>De 4 à 6</c:v>
                </c:pt>
                <c:pt idx="2">
                  <c:v>De 7 à 10</c:v>
                </c:pt>
              </c:strCache>
            </c:strRef>
          </c:cat>
          <c:val>
            <c:numRef>
              <c:f>'1.b'!$D$5:$D$8</c:f>
              <c:numCache>
                <c:formatCode>General</c:formatCode>
                <c:ptCount val="3"/>
                <c:pt idx="0">
                  <c:v>8</c:v>
                </c:pt>
                <c:pt idx="1">
                  <c:v>30</c:v>
                </c:pt>
                <c:pt idx="2">
                  <c:v>22</c:v>
                </c:pt>
              </c:numCache>
            </c:numRef>
          </c:val>
          <c:extLst>
            <c:ext xmlns:c16="http://schemas.microsoft.com/office/drawing/2014/chart" uri="{C3380CC4-5D6E-409C-BE32-E72D297353CC}">
              <c16:uniqueId val="{00000002-658D-425C-8233-92F009851A70}"/>
            </c:ext>
          </c:extLst>
        </c:ser>
        <c:dLbls>
          <c:showLegendKey val="0"/>
          <c:showVal val="0"/>
          <c:showCatName val="0"/>
          <c:showSerName val="0"/>
          <c:showPercent val="0"/>
          <c:showBubbleSize val="0"/>
        </c:dLbls>
        <c:gapWidth val="75"/>
        <c:overlap val="100"/>
        <c:axId val="669415592"/>
        <c:axId val="669410344"/>
      </c:barChart>
      <c:catAx>
        <c:axId val="66941559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69410344"/>
        <c:crosses val="autoZero"/>
        <c:auto val="1"/>
        <c:lblAlgn val="ctr"/>
        <c:lblOffset val="100"/>
        <c:noMultiLvlLbl val="0"/>
      </c:catAx>
      <c:valAx>
        <c:axId val="669410344"/>
        <c:scaling>
          <c:orientation val="minMax"/>
        </c:scaling>
        <c:delete val="0"/>
        <c:axPos val="b"/>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694155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Vaide.xlsx]1.c!Tableau croisé dynamique9</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400" b="0" i="0" baseline="0">
                <a:effectLst/>
              </a:rPr>
              <a:t>Répartition par région : compréhension individuelle entre 1 et 10 (Q3)</a:t>
            </a:r>
            <a:endParaRPr lang="fr-FR" sz="1400">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s>
    <c:plotArea>
      <c:layout/>
      <c:barChart>
        <c:barDir val="bar"/>
        <c:grouping val="percentStacked"/>
        <c:varyColors val="0"/>
        <c:ser>
          <c:idx val="0"/>
          <c:order val="0"/>
          <c:tx>
            <c:strRef>
              <c:f>'1.c'!$B$3:$B$4</c:f>
              <c:strCache>
                <c:ptCount val="1"/>
                <c:pt idx="0">
                  <c:v>Estuaire</c:v>
                </c:pt>
              </c:strCache>
            </c:strRef>
          </c:tx>
          <c:spPr>
            <a:solidFill>
              <a:schemeClr val="accent1"/>
            </a:solidFill>
            <a:ln>
              <a:noFill/>
            </a:ln>
            <a:effectLst/>
          </c:spPr>
          <c:invertIfNegative val="0"/>
          <c:cat>
            <c:strRef>
              <c:f>'1.c'!$A$5:$A$8</c:f>
              <c:strCache>
                <c:ptCount val="3"/>
                <c:pt idx="0">
                  <c:v>De 1 à 3</c:v>
                </c:pt>
                <c:pt idx="1">
                  <c:v>De 4 à 6</c:v>
                </c:pt>
                <c:pt idx="2">
                  <c:v>De 7 à 10</c:v>
                </c:pt>
              </c:strCache>
            </c:strRef>
          </c:cat>
          <c:val>
            <c:numRef>
              <c:f>'1.c'!$B$5:$B$8</c:f>
              <c:numCache>
                <c:formatCode>General</c:formatCode>
                <c:ptCount val="3"/>
                <c:pt idx="0">
                  <c:v>7</c:v>
                </c:pt>
                <c:pt idx="1">
                  <c:v>18</c:v>
                </c:pt>
                <c:pt idx="2">
                  <c:v>33</c:v>
                </c:pt>
              </c:numCache>
            </c:numRef>
          </c:val>
          <c:extLst>
            <c:ext xmlns:c16="http://schemas.microsoft.com/office/drawing/2014/chart" uri="{C3380CC4-5D6E-409C-BE32-E72D297353CC}">
              <c16:uniqueId val="{00000000-921E-4881-B60D-FA01B82344D3}"/>
            </c:ext>
          </c:extLst>
        </c:ser>
        <c:ser>
          <c:idx val="1"/>
          <c:order val="1"/>
          <c:tx>
            <c:strRef>
              <c:f>'1.c'!$C$3:$C$4</c:f>
              <c:strCache>
                <c:ptCount val="1"/>
                <c:pt idx="0">
                  <c:v>Estuaire Ouest</c:v>
                </c:pt>
              </c:strCache>
            </c:strRef>
          </c:tx>
          <c:spPr>
            <a:solidFill>
              <a:schemeClr val="accent2"/>
            </a:solidFill>
            <a:ln>
              <a:noFill/>
            </a:ln>
            <a:effectLst/>
          </c:spPr>
          <c:invertIfNegative val="0"/>
          <c:cat>
            <c:strRef>
              <c:f>'1.c'!$A$5:$A$8</c:f>
              <c:strCache>
                <c:ptCount val="3"/>
                <c:pt idx="0">
                  <c:v>De 1 à 3</c:v>
                </c:pt>
                <c:pt idx="1">
                  <c:v>De 4 à 6</c:v>
                </c:pt>
                <c:pt idx="2">
                  <c:v>De 7 à 10</c:v>
                </c:pt>
              </c:strCache>
            </c:strRef>
          </c:cat>
          <c:val>
            <c:numRef>
              <c:f>'1.c'!$C$5:$C$8</c:f>
              <c:numCache>
                <c:formatCode>General</c:formatCode>
                <c:ptCount val="3"/>
                <c:pt idx="2">
                  <c:v>1</c:v>
                </c:pt>
              </c:numCache>
            </c:numRef>
          </c:val>
          <c:extLst>
            <c:ext xmlns:c16="http://schemas.microsoft.com/office/drawing/2014/chart" uri="{C3380CC4-5D6E-409C-BE32-E72D297353CC}">
              <c16:uniqueId val="{00000001-921E-4881-B60D-FA01B82344D3}"/>
            </c:ext>
          </c:extLst>
        </c:ser>
        <c:ser>
          <c:idx val="2"/>
          <c:order val="2"/>
          <c:tx>
            <c:strRef>
              <c:f>'1.c'!$D$3:$D$4</c:f>
              <c:strCache>
                <c:ptCount val="1"/>
                <c:pt idx="0">
                  <c:v>Ogoué - Maritime</c:v>
                </c:pt>
              </c:strCache>
            </c:strRef>
          </c:tx>
          <c:spPr>
            <a:solidFill>
              <a:schemeClr val="accent3"/>
            </a:solidFill>
            <a:ln>
              <a:noFill/>
            </a:ln>
            <a:effectLst/>
          </c:spPr>
          <c:invertIfNegative val="0"/>
          <c:cat>
            <c:strRef>
              <c:f>'1.c'!$A$5:$A$8</c:f>
              <c:strCache>
                <c:ptCount val="3"/>
                <c:pt idx="0">
                  <c:v>De 1 à 3</c:v>
                </c:pt>
                <c:pt idx="1">
                  <c:v>De 4 à 6</c:v>
                </c:pt>
                <c:pt idx="2">
                  <c:v>De 7 à 10</c:v>
                </c:pt>
              </c:strCache>
            </c:strRef>
          </c:cat>
          <c:val>
            <c:numRef>
              <c:f>'1.c'!$D$5:$D$8</c:f>
              <c:numCache>
                <c:formatCode>General</c:formatCode>
                <c:ptCount val="3"/>
                <c:pt idx="0">
                  <c:v>2</c:v>
                </c:pt>
                <c:pt idx="1">
                  <c:v>9</c:v>
                </c:pt>
                <c:pt idx="2">
                  <c:v>8</c:v>
                </c:pt>
              </c:numCache>
            </c:numRef>
          </c:val>
          <c:extLst>
            <c:ext xmlns:c16="http://schemas.microsoft.com/office/drawing/2014/chart" uri="{C3380CC4-5D6E-409C-BE32-E72D297353CC}">
              <c16:uniqueId val="{00000002-921E-4881-B60D-FA01B82344D3}"/>
            </c:ext>
          </c:extLst>
        </c:ser>
        <c:ser>
          <c:idx val="3"/>
          <c:order val="3"/>
          <c:tx>
            <c:strRef>
              <c:f>'1.c'!$E$3:$E$4</c:f>
              <c:strCache>
                <c:ptCount val="1"/>
                <c:pt idx="0">
                  <c:v>Nord</c:v>
                </c:pt>
              </c:strCache>
            </c:strRef>
          </c:tx>
          <c:spPr>
            <a:solidFill>
              <a:schemeClr val="accent4"/>
            </a:solidFill>
            <a:ln>
              <a:noFill/>
            </a:ln>
            <a:effectLst/>
          </c:spPr>
          <c:invertIfNegative val="0"/>
          <c:cat>
            <c:strRef>
              <c:f>'1.c'!$A$5:$A$8</c:f>
              <c:strCache>
                <c:ptCount val="3"/>
                <c:pt idx="0">
                  <c:v>De 1 à 3</c:v>
                </c:pt>
                <c:pt idx="1">
                  <c:v>De 4 à 6</c:v>
                </c:pt>
                <c:pt idx="2">
                  <c:v>De 7 à 10</c:v>
                </c:pt>
              </c:strCache>
            </c:strRef>
          </c:cat>
          <c:val>
            <c:numRef>
              <c:f>'1.c'!$E$5:$E$8</c:f>
              <c:numCache>
                <c:formatCode>General</c:formatCode>
                <c:ptCount val="3"/>
                <c:pt idx="0">
                  <c:v>7</c:v>
                </c:pt>
                <c:pt idx="1">
                  <c:v>21</c:v>
                </c:pt>
                <c:pt idx="2">
                  <c:v>30</c:v>
                </c:pt>
              </c:numCache>
            </c:numRef>
          </c:val>
          <c:extLst>
            <c:ext xmlns:c16="http://schemas.microsoft.com/office/drawing/2014/chart" uri="{C3380CC4-5D6E-409C-BE32-E72D297353CC}">
              <c16:uniqueId val="{00000000-604C-4641-9232-4567A5E92A90}"/>
            </c:ext>
          </c:extLst>
        </c:ser>
        <c:ser>
          <c:idx val="4"/>
          <c:order val="4"/>
          <c:tx>
            <c:strRef>
              <c:f>'1.c'!$F$3:$F$4</c:f>
              <c:strCache>
                <c:ptCount val="1"/>
                <c:pt idx="0">
                  <c:v>Moyen Ogoué</c:v>
                </c:pt>
              </c:strCache>
            </c:strRef>
          </c:tx>
          <c:spPr>
            <a:solidFill>
              <a:schemeClr val="accent5"/>
            </a:solidFill>
            <a:ln>
              <a:noFill/>
            </a:ln>
            <a:effectLst/>
          </c:spPr>
          <c:invertIfNegative val="0"/>
          <c:cat>
            <c:strRef>
              <c:f>'1.c'!$A$5:$A$8</c:f>
              <c:strCache>
                <c:ptCount val="3"/>
                <c:pt idx="0">
                  <c:v>De 1 à 3</c:v>
                </c:pt>
                <c:pt idx="1">
                  <c:v>De 4 à 6</c:v>
                </c:pt>
                <c:pt idx="2">
                  <c:v>De 7 à 10</c:v>
                </c:pt>
              </c:strCache>
            </c:strRef>
          </c:cat>
          <c:val>
            <c:numRef>
              <c:f>'1.c'!$F$5:$F$8</c:f>
              <c:numCache>
                <c:formatCode>General</c:formatCode>
                <c:ptCount val="3"/>
                <c:pt idx="0">
                  <c:v>3</c:v>
                </c:pt>
                <c:pt idx="1">
                  <c:v>7</c:v>
                </c:pt>
                <c:pt idx="2">
                  <c:v>8</c:v>
                </c:pt>
              </c:numCache>
            </c:numRef>
          </c:val>
          <c:extLst>
            <c:ext xmlns:c16="http://schemas.microsoft.com/office/drawing/2014/chart" uri="{C3380CC4-5D6E-409C-BE32-E72D297353CC}">
              <c16:uniqueId val="{00000001-604C-4641-9232-4567A5E92A90}"/>
            </c:ext>
          </c:extLst>
        </c:ser>
        <c:ser>
          <c:idx val="5"/>
          <c:order val="5"/>
          <c:tx>
            <c:strRef>
              <c:f>'1.c'!$G$3:$G$4</c:f>
              <c:strCache>
                <c:ptCount val="1"/>
                <c:pt idx="0">
                  <c:v>Melen </c:v>
                </c:pt>
              </c:strCache>
            </c:strRef>
          </c:tx>
          <c:spPr>
            <a:solidFill>
              <a:schemeClr val="accent6"/>
            </a:solidFill>
            <a:ln>
              <a:noFill/>
            </a:ln>
            <a:effectLst/>
          </c:spPr>
          <c:invertIfNegative val="0"/>
          <c:cat>
            <c:strRef>
              <c:f>'1.c'!$A$5:$A$8</c:f>
              <c:strCache>
                <c:ptCount val="3"/>
                <c:pt idx="0">
                  <c:v>De 1 à 3</c:v>
                </c:pt>
                <c:pt idx="1">
                  <c:v>De 4 à 6</c:v>
                </c:pt>
                <c:pt idx="2">
                  <c:v>De 7 à 10</c:v>
                </c:pt>
              </c:strCache>
            </c:strRef>
          </c:cat>
          <c:val>
            <c:numRef>
              <c:f>'1.c'!$G$5:$G$8</c:f>
              <c:numCache>
                <c:formatCode>General</c:formatCode>
                <c:ptCount val="3"/>
                <c:pt idx="2">
                  <c:v>1</c:v>
                </c:pt>
              </c:numCache>
            </c:numRef>
          </c:val>
          <c:extLst>
            <c:ext xmlns:c16="http://schemas.microsoft.com/office/drawing/2014/chart" uri="{C3380CC4-5D6E-409C-BE32-E72D297353CC}">
              <c16:uniqueId val="{00000002-604C-4641-9232-4567A5E92A90}"/>
            </c:ext>
          </c:extLst>
        </c:ser>
        <c:ser>
          <c:idx val="6"/>
          <c:order val="6"/>
          <c:tx>
            <c:strRef>
              <c:f>'1.c'!$H$3:$H$4</c:f>
              <c:strCache>
                <c:ptCount val="1"/>
                <c:pt idx="0">
                  <c:v>Centre</c:v>
                </c:pt>
              </c:strCache>
            </c:strRef>
          </c:tx>
          <c:spPr>
            <a:solidFill>
              <a:schemeClr val="accent1">
                <a:lumMod val="60000"/>
              </a:schemeClr>
            </a:solidFill>
            <a:ln>
              <a:noFill/>
            </a:ln>
            <a:effectLst/>
          </c:spPr>
          <c:invertIfNegative val="0"/>
          <c:cat>
            <c:strRef>
              <c:f>'1.c'!$A$5:$A$8</c:f>
              <c:strCache>
                <c:ptCount val="3"/>
                <c:pt idx="0">
                  <c:v>De 1 à 3</c:v>
                </c:pt>
                <c:pt idx="1">
                  <c:v>De 4 à 6</c:v>
                </c:pt>
                <c:pt idx="2">
                  <c:v>De 7 à 10</c:v>
                </c:pt>
              </c:strCache>
            </c:strRef>
          </c:cat>
          <c:val>
            <c:numRef>
              <c:f>'1.c'!$H$5:$H$8</c:f>
              <c:numCache>
                <c:formatCode>General</c:formatCode>
                <c:ptCount val="3"/>
                <c:pt idx="0">
                  <c:v>5</c:v>
                </c:pt>
                <c:pt idx="1">
                  <c:v>25</c:v>
                </c:pt>
                <c:pt idx="2">
                  <c:v>12</c:v>
                </c:pt>
              </c:numCache>
            </c:numRef>
          </c:val>
          <c:extLst>
            <c:ext xmlns:c16="http://schemas.microsoft.com/office/drawing/2014/chart" uri="{C3380CC4-5D6E-409C-BE32-E72D297353CC}">
              <c16:uniqueId val="{00000003-604C-4641-9232-4567A5E92A90}"/>
            </c:ext>
          </c:extLst>
        </c:ser>
        <c:ser>
          <c:idx val="7"/>
          <c:order val="7"/>
          <c:tx>
            <c:strRef>
              <c:f>'1.c'!$I$3:$I$4</c:f>
              <c:strCache>
                <c:ptCount val="1"/>
                <c:pt idx="0">
                  <c:v>Sud-Est</c:v>
                </c:pt>
              </c:strCache>
            </c:strRef>
          </c:tx>
          <c:spPr>
            <a:solidFill>
              <a:schemeClr val="accent2">
                <a:lumMod val="60000"/>
              </a:schemeClr>
            </a:solidFill>
            <a:ln>
              <a:noFill/>
            </a:ln>
            <a:effectLst/>
          </c:spPr>
          <c:invertIfNegative val="0"/>
          <c:cat>
            <c:strRef>
              <c:f>'1.c'!$A$5:$A$8</c:f>
              <c:strCache>
                <c:ptCount val="3"/>
                <c:pt idx="0">
                  <c:v>De 1 à 3</c:v>
                </c:pt>
                <c:pt idx="1">
                  <c:v>De 4 à 6</c:v>
                </c:pt>
                <c:pt idx="2">
                  <c:v>De 7 à 10</c:v>
                </c:pt>
              </c:strCache>
            </c:strRef>
          </c:cat>
          <c:val>
            <c:numRef>
              <c:f>'1.c'!$I$5:$I$8</c:f>
              <c:numCache>
                <c:formatCode>General</c:formatCode>
                <c:ptCount val="3"/>
                <c:pt idx="0">
                  <c:v>4</c:v>
                </c:pt>
                <c:pt idx="1">
                  <c:v>28</c:v>
                </c:pt>
                <c:pt idx="2">
                  <c:v>24</c:v>
                </c:pt>
              </c:numCache>
            </c:numRef>
          </c:val>
          <c:extLst>
            <c:ext xmlns:c16="http://schemas.microsoft.com/office/drawing/2014/chart" uri="{C3380CC4-5D6E-409C-BE32-E72D297353CC}">
              <c16:uniqueId val="{00000004-604C-4641-9232-4567A5E92A90}"/>
            </c:ext>
          </c:extLst>
        </c:ser>
        <c:dLbls>
          <c:showLegendKey val="0"/>
          <c:showVal val="0"/>
          <c:showCatName val="0"/>
          <c:showSerName val="0"/>
          <c:showPercent val="0"/>
          <c:showBubbleSize val="0"/>
        </c:dLbls>
        <c:gapWidth val="75"/>
        <c:overlap val="100"/>
        <c:axId val="474498408"/>
        <c:axId val="474498080"/>
      </c:barChart>
      <c:catAx>
        <c:axId val="4744984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74498080"/>
        <c:crosses val="autoZero"/>
        <c:auto val="1"/>
        <c:lblAlgn val="ctr"/>
        <c:lblOffset val="100"/>
        <c:noMultiLvlLbl val="0"/>
      </c:catAx>
      <c:valAx>
        <c:axId val="474498080"/>
        <c:scaling>
          <c:orientation val="minMax"/>
        </c:scaling>
        <c:delete val="0"/>
        <c:axPos val="b"/>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74498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Vaide.xlsx]2.a!Tableau croisé dynamique11</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sz="1400">
                <a:effectLst/>
              </a:rPr>
              <a:t>Compréhension individuelle versus compréhension générale </a:t>
            </a:r>
          </a:p>
          <a:p>
            <a:pPr>
              <a:defRPr/>
            </a:pPr>
            <a:r>
              <a:rPr lang="fr-FR" sz="1400" i="1">
                <a:effectLst/>
              </a:rPr>
              <a:t>Moyenne des évaluations par profession entre 1 et 10 (Q1)</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s>
    <c:plotArea>
      <c:layout/>
      <c:barChart>
        <c:barDir val="bar"/>
        <c:grouping val="clustered"/>
        <c:varyColors val="0"/>
        <c:ser>
          <c:idx val="0"/>
          <c:order val="0"/>
          <c:tx>
            <c:strRef>
              <c:f>'2.a'!$B$3</c:f>
              <c:strCache>
                <c:ptCount val="1"/>
                <c:pt idx="0">
                  <c:v>Moyenne de 1. De 1 à 10, comment évaluez-vous votre propre compréhension du projet SNIS ?</c:v>
                </c:pt>
              </c:strCache>
            </c:strRef>
          </c:tx>
          <c:spPr>
            <a:solidFill>
              <a:schemeClr val="accent1"/>
            </a:solidFill>
            <a:ln>
              <a:noFill/>
            </a:ln>
            <a:effectLst/>
          </c:spPr>
          <c:invertIfNegative val="0"/>
          <c:cat>
            <c:strRef>
              <c:f>'2.a'!$A$4:$A$12</c:f>
              <c:strCache>
                <c:ptCount val="8"/>
                <c:pt idx="0">
                  <c:v>Médecin traditionnel</c:v>
                </c:pt>
                <c:pt idx="1">
                  <c:v>Médecin spécialiste</c:v>
                </c:pt>
                <c:pt idx="2">
                  <c:v>Statisticien</c:v>
                </c:pt>
                <c:pt idx="3">
                  <c:v>Administrateur de santé</c:v>
                </c:pt>
                <c:pt idx="4">
                  <c:v>Autres</c:v>
                </c:pt>
                <c:pt idx="5">
                  <c:v>Médecin généraliste</c:v>
                </c:pt>
                <c:pt idx="6">
                  <c:v>Sage- femme</c:v>
                </c:pt>
                <c:pt idx="7">
                  <c:v>Infirmier/ ère
</c:v>
                </c:pt>
              </c:strCache>
            </c:strRef>
          </c:cat>
          <c:val>
            <c:numRef>
              <c:f>'2.a'!$B$4:$B$12</c:f>
              <c:numCache>
                <c:formatCode>0.00</c:formatCode>
                <c:ptCount val="8"/>
                <c:pt idx="0">
                  <c:v>10</c:v>
                </c:pt>
                <c:pt idx="1">
                  <c:v>7.88</c:v>
                </c:pt>
                <c:pt idx="2">
                  <c:v>7.833333333333333</c:v>
                </c:pt>
                <c:pt idx="3">
                  <c:v>6.6216216216216219</c:v>
                </c:pt>
                <c:pt idx="4">
                  <c:v>6.3</c:v>
                </c:pt>
                <c:pt idx="5">
                  <c:v>6.2727272727272725</c:v>
                </c:pt>
                <c:pt idx="6">
                  <c:v>5.7777777777777777</c:v>
                </c:pt>
                <c:pt idx="7">
                  <c:v>5.6216216216216219</c:v>
                </c:pt>
              </c:numCache>
            </c:numRef>
          </c:val>
          <c:extLst>
            <c:ext xmlns:c16="http://schemas.microsoft.com/office/drawing/2014/chart" uri="{C3380CC4-5D6E-409C-BE32-E72D297353CC}">
              <c16:uniqueId val="{00000000-8A0E-4936-B3F3-3DE36000CECE}"/>
            </c:ext>
          </c:extLst>
        </c:ser>
        <c:ser>
          <c:idx val="1"/>
          <c:order val="1"/>
          <c:tx>
            <c:strRef>
              <c:f>'2.a'!$C$3</c:f>
              <c:strCache>
                <c:ptCount val="1"/>
                <c:pt idx="0">
                  <c:v>Moyenne de 2. De 1 à 10, comment évaluez-vous la compréhension générale du projet SNIS ?</c:v>
                </c:pt>
              </c:strCache>
            </c:strRef>
          </c:tx>
          <c:spPr>
            <a:solidFill>
              <a:schemeClr val="accent2"/>
            </a:solidFill>
            <a:ln>
              <a:noFill/>
            </a:ln>
            <a:effectLst/>
          </c:spPr>
          <c:invertIfNegative val="0"/>
          <c:cat>
            <c:strRef>
              <c:f>'2.a'!$A$4:$A$12</c:f>
              <c:strCache>
                <c:ptCount val="8"/>
                <c:pt idx="0">
                  <c:v>Médecin traditionnel</c:v>
                </c:pt>
                <c:pt idx="1">
                  <c:v>Médecin spécialiste</c:v>
                </c:pt>
                <c:pt idx="2">
                  <c:v>Statisticien</c:v>
                </c:pt>
                <c:pt idx="3">
                  <c:v>Administrateur de santé</c:v>
                </c:pt>
                <c:pt idx="4">
                  <c:v>Autres</c:v>
                </c:pt>
                <c:pt idx="5">
                  <c:v>Médecin généraliste</c:v>
                </c:pt>
                <c:pt idx="6">
                  <c:v>Sage- femme</c:v>
                </c:pt>
                <c:pt idx="7">
                  <c:v>Infirmier/ ère
</c:v>
                </c:pt>
              </c:strCache>
            </c:strRef>
          </c:cat>
          <c:val>
            <c:numRef>
              <c:f>'2.a'!$C$4:$C$12</c:f>
              <c:numCache>
                <c:formatCode>0.00</c:formatCode>
                <c:ptCount val="8"/>
                <c:pt idx="0">
                  <c:v>10</c:v>
                </c:pt>
                <c:pt idx="1">
                  <c:v>5.32</c:v>
                </c:pt>
                <c:pt idx="2">
                  <c:v>4.666666666666667</c:v>
                </c:pt>
                <c:pt idx="3">
                  <c:v>4.6756756756756754</c:v>
                </c:pt>
                <c:pt idx="4">
                  <c:v>4.375</c:v>
                </c:pt>
                <c:pt idx="5">
                  <c:v>4</c:v>
                </c:pt>
                <c:pt idx="6">
                  <c:v>4.4444444444444446</c:v>
                </c:pt>
                <c:pt idx="7">
                  <c:v>4.6578947368421053</c:v>
                </c:pt>
              </c:numCache>
            </c:numRef>
          </c:val>
          <c:extLst>
            <c:ext xmlns:c16="http://schemas.microsoft.com/office/drawing/2014/chart" uri="{C3380CC4-5D6E-409C-BE32-E72D297353CC}">
              <c16:uniqueId val="{00000001-8A0E-4936-B3F3-3DE36000CECE}"/>
            </c:ext>
          </c:extLst>
        </c:ser>
        <c:dLbls>
          <c:showLegendKey val="0"/>
          <c:showVal val="0"/>
          <c:showCatName val="0"/>
          <c:showSerName val="0"/>
          <c:showPercent val="0"/>
          <c:showBubbleSize val="0"/>
        </c:dLbls>
        <c:gapWidth val="75"/>
        <c:overlap val="-25"/>
        <c:axId val="612711072"/>
        <c:axId val="612713040"/>
      </c:barChart>
      <c:catAx>
        <c:axId val="61271107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2713040"/>
        <c:crosses val="autoZero"/>
        <c:auto val="1"/>
        <c:lblAlgn val="ctr"/>
        <c:lblOffset val="100"/>
        <c:noMultiLvlLbl val="0"/>
      </c:catAx>
      <c:valAx>
        <c:axId val="612713040"/>
        <c:scaling>
          <c:orientation val="minMax"/>
          <c:max val="10"/>
        </c:scaling>
        <c:delete val="0"/>
        <c:axPos val="b"/>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27110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Vaide.xlsx]3.a!Tableau croisé dynamique12</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Appréciation du projet par</a:t>
            </a:r>
            <a:r>
              <a:rPr lang="fr-FR" baseline="0"/>
              <a:t> catégorie d'acteurs (en moyenne) - Q1, Q3 et Q6</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ln w="28575" cap="rnd">
            <a:solidFill>
              <a:schemeClr val="accent1"/>
            </a:solidFill>
            <a:round/>
          </a:ln>
          <a:effectLst/>
        </c:spPr>
        <c:marker>
          <c:symbol val="none"/>
        </c:marker>
      </c:pivotFmt>
      <c:pivotFmt>
        <c:idx val="1"/>
        <c:spPr>
          <a:ln w="28575" cap="rnd">
            <a:solidFill>
              <a:schemeClr val="accent1"/>
            </a:solidFill>
            <a:round/>
          </a:ln>
          <a:effectLst/>
        </c:spPr>
        <c:marker>
          <c:symbol val="none"/>
        </c:marker>
      </c:pivotFmt>
      <c:pivotFmt>
        <c:idx val="2"/>
        <c:spPr>
          <a:ln w="28575" cap="rnd">
            <a:solidFill>
              <a:schemeClr val="accent1"/>
            </a:solidFill>
            <a:round/>
          </a:ln>
          <a:effectLst/>
        </c:spPr>
        <c:marker>
          <c:symbol val="none"/>
        </c:marker>
      </c:pivotFmt>
    </c:pivotFmts>
    <c:plotArea>
      <c:layout/>
      <c:lineChart>
        <c:grouping val="standard"/>
        <c:varyColors val="0"/>
        <c:ser>
          <c:idx val="0"/>
          <c:order val="0"/>
          <c:tx>
            <c:strRef>
              <c:f>'3.a'!$B$2</c:f>
              <c:strCache>
                <c:ptCount val="1"/>
                <c:pt idx="0">
                  <c:v>Adhésion au projet </c:v>
                </c:pt>
              </c:strCache>
            </c:strRef>
          </c:tx>
          <c:spPr>
            <a:ln w="28575" cap="rnd">
              <a:solidFill>
                <a:schemeClr val="accent1"/>
              </a:solidFill>
              <a:round/>
            </a:ln>
            <a:effectLst/>
          </c:spPr>
          <c:marker>
            <c:symbol val="none"/>
          </c:marker>
          <c:cat>
            <c:strRef>
              <c:f>'3.a'!$A$3:$A$6</c:f>
              <c:strCache>
                <c:ptCount val="3"/>
                <c:pt idx="0">
                  <c:v>Médical</c:v>
                </c:pt>
                <c:pt idx="1">
                  <c:v>Non Médical</c:v>
                </c:pt>
                <c:pt idx="2">
                  <c:v>Para-Médical</c:v>
                </c:pt>
              </c:strCache>
            </c:strRef>
          </c:cat>
          <c:val>
            <c:numRef>
              <c:f>'3.a'!$B$3:$B$6</c:f>
              <c:numCache>
                <c:formatCode>0.00</c:formatCode>
                <c:ptCount val="3"/>
                <c:pt idx="0">
                  <c:v>8.3023255813953494</c:v>
                </c:pt>
                <c:pt idx="1">
                  <c:v>10</c:v>
                </c:pt>
                <c:pt idx="2">
                  <c:v>8.068965517241379</c:v>
                </c:pt>
              </c:numCache>
            </c:numRef>
          </c:val>
          <c:smooth val="0"/>
          <c:extLst>
            <c:ext xmlns:c16="http://schemas.microsoft.com/office/drawing/2014/chart" uri="{C3380CC4-5D6E-409C-BE32-E72D297353CC}">
              <c16:uniqueId val="{00000000-B5D1-4813-BEF7-0F9F3E228C51}"/>
            </c:ext>
          </c:extLst>
        </c:ser>
        <c:ser>
          <c:idx val="1"/>
          <c:order val="1"/>
          <c:tx>
            <c:strRef>
              <c:f>'3.a'!$C$2</c:f>
              <c:strCache>
                <c:ptCount val="1"/>
                <c:pt idx="0">
                  <c:v>Compréhension indiv. du projet SNIS </c:v>
                </c:pt>
              </c:strCache>
            </c:strRef>
          </c:tx>
          <c:spPr>
            <a:ln w="28575" cap="rnd">
              <a:solidFill>
                <a:schemeClr val="accent2"/>
              </a:solidFill>
              <a:round/>
            </a:ln>
            <a:effectLst/>
          </c:spPr>
          <c:marker>
            <c:symbol val="none"/>
          </c:marker>
          <c:cat>
            <c:strRef>
              <c:f>'3.a'!$A$3:$A$6</c:f>
              <c:strCache>
                <c:ptCount val="3"/>
                <c:pt idx="0">
                  <c:v>Médical</c:v>
                </c:pt>
                <c:pt idx="1">
                  <c:v>Non Médical</c:v>
                </c:pt>
                <c:pt idx="2">
                  <c:v>Para-Médical</c:v>
                </c:pt>
              </c:strCache>
            </c:strRef>
          </c:cat>
          <c:val>
            <c:numRef>
              <c:f>'3.a'!$C$3:$C$6</c:f>
              <c:numCache>
                <c:formatCode>0.00</c:formatCode>
                <c:ptCount val="3"/>
                <c:pt idx="0">
                  <c:v>7.0930232558139537</c:v>
                </c:pt>
                <c:pt idx="1">
                  <c:v>5</c:v>
                </c:pt>
                <c:pt idx="2">
                  <c:v>5.8666666666666663</c:v>
                </c:pt>
              </c:numCache>
            </c:numRef>
          </c:val>
          <c:smooth val="0"/>
          <c:extLst>
            <c:ext xmlns:c16="http://schemas.microsoft.com/office/drawing/2014/chart" uri="{C3380CC4-5D6E-409C-BE32-E72D297353CC}">
              <c16:uniqueId val="{00000001-B5D1-4813-BEF7-0F9F3E228C51}"/>
            </c:ext>
          </c:extLst>
        </c:ser>
        <c:ser>
          <c:idx val="2"/>
          <c:order val="2"/>
          <c:tx>
            <c:strRef>
              <c:f>'3.a'!$D$2</c:f>
              <c:strCache>
                <c:ptCount val="1"/>
                <c:pt idx="0">
                  <c:v>Confiance dans la capacité du projet à être mis en œuvre </c:v>
                </c:pt>
              </c:strCache>
            </c:strRef>
          </c:tx>
          <c:spPr>
            <a:ln w="28575" cap="rnd">
              <a:solidFill>
                <a:schemeClr val="accent3"/>
              </a:solidFill>
              <a:round/>
            </a:ln>
            <a:effectLst/>
          </c:spPr>
          <c:marker>
            <c:symbol val="none"/>
          </c:marker>
          <c:cat>
            <c:strRef>
              <c:f>'3.a'!$A$3:$A$6</c:f>
              <c:strCache>
                <c:ptCount val="3"/>
                <c:pt idx="0">
                  <c:v>Médical</c:v>
                </c:pt>
                <c:pt idx="1">
                  <c:v>Non Médical</c:v>
                </c:pt>
                <c:pt idx="2">
                  <c:v>Para-Médical</c:v>
                </c:pt>
              </c:strCache>
            </c:strRef>
          </c:cat>
          <c:val>
            <c:numRef>
              <c:f>'3.a'!$D$3:$D$6</c:f>
              <c:numCache>
                <c:formatCode>0.00</c:formatCode>
                <c:ptCount val="3"/>
                <c:pt idx="0">
                  <c:v>5.8571428571428568</c:v>
                </c:pt>
                <c:pt idx="1">
                  <c:v>1</c:v>
                </c:pt>
                <c:pt idx="2">
                  <c:v>6.5901639344262293</c:v>
                </c:pt>
              </c:numCache>
            </c:numRef>
          </c:val>
          <c:smooth val="0"/>
          <c:extLst>
            <c:ext xmlns:c16="http://schemas.microsoft.com/office/drawing/2014/chart" uri="{C3380CC4-5D6E-409C-BE32-E72D297353CC}">
              <c16:uniqueId val="{00000002-B5D1-4813-BEF7-0F9F3E228C51}"/>
            </c:ext>
          </c:extLst>
        </c:ser>
        <c:dLbls>
          <c:showLegendKey val="0"/>
          <c:showVal val="0"/>
          <c:showCatName val="0"/>
          <c:showSerName val="0"/>
          <c:showPercent val="0"/>
          <c:showBubbleSize val="0"/>
        </c:dLbls>
        <c:smooth val="0"/>
        <c:axId val="640458040"/>
        <c:axId val="640461976"/>
      </c:lineChart>
      <c:catAx>
        <c:axId val="6404580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40461976"/>
        <c:crosses val="autoZero"/>
        <c:auto val="1"/>
        <c:lblAlgn val="ctr"/>
        <c:lblOffset val="100"/>
        <c:noMultiLvlLbl val="0"/>
      </c:catAx>
      <c:valAx>
        <c:axId val="640461976"/>
        <c:scaling>
          <c:orientation val="minMax"/>
        </c:scaling>
        <c:delete val="0"/>
        <c:axPos val="l"/>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404580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Vaide.xlsx]3.b!Tableau croisé dynamique12</c:name>
    <c:fmtId val="1"/>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Appréciation du projet par</a:t>
            </a:r>
            <a:r>
              <a:rPr lang="fr-FR" baseline="0"/>
              <a:t> catégorie d'acteurs (en moyenne) - Q1, Q3 et Q6</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3"/>
        <c:spPr>
          <a:ln w="28575" cap="rnd">
            <a:solidFill>
              <a:schemeClr val="accent1"/>
            </a:solidFill>
            <a:round/>
          </a:ln>
          <a:effectLst/>
        </c:spPr>
        <c:marker>
          <c:symbol val="none"/>
        </c:marker>
      </c:pivotFmt>
      <c:pivotFmt>
        <c:idx val="4"/>
        <c:spPr>
          <a:ln w="28575" cap="rnd">
            <a:solidFill>
              <a:schemeClr val="accent1"/>
            </a:solidFill>
            <a:round/>
          </a:ln>
          <a:effectLst/>
        </c:spPr>
        <c:marker>
          <c:symbol val="none"/>
        </c:marker>
      </c:pivotFmt>
      <c:pivotFmt>
        <c:idx val="5"/>
        <c:spPr>
          <a:ln w="28575" cap="rnd">
            <a:solidFill>
              <a:schemeClr val="accent1"/>
            </a:solidFill>
            <a:round/>
          </a:ln>
          <a:effectLst/>
        </c:spPr>
        <c:marker>
          <c:symbol val="none"/>
        </c:marker>
      </c:pivotFmt>
    </c:pivotFmts>
    <c:plotArea>
      <c:layout/>
      <c:lineChart>
        <c:grouping val="standard"/>
        <c:varyColors val="0"/>
        <c:ser>
          <c:idx val="0"/>
          <c:order val="0"/>
          <c:tx>
            <c:strRef>
              <c:f>'3.b'!$B$2</c:f>
              <c:strCache>
                <c:ptCount val="1"/>
                <c:pt idx="0">
                  <c:v>Adhésion au projet </c:v>
                </c:pt>
              </c:strCache>
            </c:strRef>
          </c:tx>
          <c:spPr>
            <a:ln w="28575" cap="rnd">
              <a:solidFill>
                <a:schemeClr val="accent1"/>
              </a:solidFill>
              <a:round/>
            </a:ln>
            <a:effectLst/>
          </c:spPr>
          <c:marker>
            <c:symbol val="none"/>
          </c:marker>
          <c:cat>
            <c:strRef>
              <c:f>'3.b'!$A$3:$A$11</c:f>
              <c:strCache>
                <c:ptCount val="8"/>
                <c:pt idx="0">
                  <c:v>Administrateur de santé</c:v>
                </c:pt>
                <c:pt idx="1">
                  <c:v>Autres</c:v>
                </c:pt>
                <c:pt idx="2">
                  <c:v>Infirmier/ ère
</c:v>
                </c:pt>
                <c:pt idx="3">
                  <c:v>Médecin généraliste</c:v>
                </c:pt>
                <c:pt idx="4">
                  <c:v>Médecin spécialiste</c:v>
                </c:pt>
                <c:pt idx="5">
                  <c:v>Médecin traditionnel</c:v>
                </c:pt>
                <c:pt idx="6">
                  <c:v>Sage- femme</c:v>
                </c:pt>
                <c:pt idx="7">
                  <c:v>Statisticien</c:v>
                </c:pt>
              </c:strCache>
            </c:strRef>
          </c:cat>
          <c:val>
            <c:numRef>
              <c:f>'3.b'!$B$3:$B$11</c:f>
              <c:numCache>
                <c:formatCode>0.00</c:formatCode>
                <c:ptCount val="8"/>
                <c:pt idx="0">
                  <c:v>8.3142857142857149</c:v>
                </c:pt>
                <c:pt idx="1">
                  <c:v>8.3076923076923084</c:v>
                </c:pt>
                <c:pt idx="2">
                  <c:v>8.4285714285714288</c:v>
                </c:pt>
                <c:pt idx="3">
                  <c:v>7.4545454545454541</c:v>
                </c:pt>
                <c:pt idx="4">
                  <c:v>8.68</c:v>
                </c:pt>
                <c:pt idx="5">
                  <c:v>10</c:v>
                </c:pt>
                <c:pt idx="6">
                  <c:v>7.2222222222222223</c:v>
                </c:pt>
                <c:pt idx="7">
                  <c:v>8.2857142857142865</c:v>
                </c:pt>
              </c:numCache>
            </c:numRef>
          </c:val>
          <c:smooth val="0"/>
          <c:extLst>
            <c:ext xmlns:c16="http://schemas.microsoft.com/office/drawing/2014/chart" uri="{C3380CC4-5D6E-409C-BE32-E72D297353CC}">
              <c16:uniqueId val="{00000000-B6FB-4120-B222-578592A68488}"/>
            </c:ext>
          </c:extLst>
        </c:ser>
        <c:ser>
          <c:idx val="1"/>
          <c:order val="1"/>
          <c:tx>
            <c:strRef>
              <c:f>'3.b'!$C$2</c:f>
              <c:strCache>
                <c:ptCount val="1"/>
                <c:pt idx="0">
                  <c:v>Compréhension indiv. du projet SNIS </c:v>
                </c:pt>
              </c:strCache>
            </c:strRef>
          </c:tx>
          <c:spPr>
            <a:ln w="28575" cap="rnd">
              <a:solidFill>
                <a:schemeClr val="accent2"/>
              </a:solidFill>
              <a:round/>
            </a:ln>
            <a:effectLst/>
          </c:spPr>
          <c:marker>
            <c:symbol val="none"/>
          </c:marker>
          <c:cat>
            <c:strRef>
              <c:f>'3.b'!$A$3:$A$11</c:f>
              <c:strCache>
                <c:ptCount val="8"/>
                <c:pt idx="0">
                  <c:v>Administrateur de santé</c:v>
                </c:pt>
                <c:pt idx="1">
                  <c:v>Autres</c:v>
                </c:pt>
                <c:pt idx="2">
                  <c:v>Infirmier/ ère
</c:v>
                </c:pt>
                <c:pt idx="3">
                  <c:v>Médecin généraliste</c:v>
                </c:pt>
                <c:pt idx="4">
                  <c:v>Médecin spécialiste</c:v>
                </c:pt>
                <c:pt idx="5">
                  <c:v>Médecin traditionnel</c:v>
                </c:pt>
                <c:pt idx="6">
                  <c:v>Sage- femme</c:v>
                </c:pt>
                <c:pt idx="7">
                  <c:v>Statisticien</c:v>
                </c:pt>
              </c:strCache>
            </c:strRef>
          </c:cat>
          <c:val>
            <c:numRef>
              <c:f>'3.b'!$C$3:$C$11</c:f>
              <c:numCache>
                <c:formatCode>0.00</c:formatCode>
                <c:ptCount val="8"/>
                <c:pt idx="0">
                  <c:v>6.6216216216216219</c:v>
                </c:pt>
                <c:pt idx="1">
                  <c:v>6.3</c:v>
                </c:pt>
                <c:pt idx="2">
                  <c:v>5.6216216216216219</c:v>
                </c:pt>
                <c:pt idx="3">
                  <c:v>6.2727272727272725</c:v>
                </c:pt>
                <c:pt idx="4">
                  <c:v>7.88</c:v>
                </c:pt>
                <c:pt idx="5">
                  <c:v>10</c:v>
                </c:pt>
                <c:pt idx="6">
                  <c:v>5.7777777777777777</c:v>
                </c:pt>
                <c:pt idx="7">
                  <c:v>7.833333333333333</c:v>
                </c:pt>
              </c:numCache>
            </c:numRef>
          </c:val>
          <c:smooth val="0"/>
          <c:extLst>
            <c:ext xmlns:c16="http://schemas.microsoft.com/office/drawing/2014/chart" uri="{C3380CC4-5D6E-409C-BE32-E72D297353CC}">
              <c16:uniqueId val="{00000001-B6FB-4120-B222-578592A68488}"/>
            </c:ext>
          </c:extLst>
        </c:ser>
        <c:ser>
          <c:idx val="2"/>
          <c:order val="2"/>
          <c:tx>
            <c:strRef>
              <c:f>'3.b'!$D$2</c:f>
              <c:strCache>
                <c:ptCount val="1"/>
                <c:pt idx="0">
                  <c:v>Confiance dans la capacité du projet à être mis en œuvre </c:v>
                </c:pt>
              </c:strCache>
            </c:strRef>
          </c:tx>
          <c:spPr>
            <a:ln w="28575" cap="rnd">
              <a:solidFill>
                <a:schemeClr val="accent3"/>
              </a:solidFill>
              <a:round/>
            </a:ln>
            <a:effectLst/>
          </c:spPr>
          <c:marker>
            <c:symbol val="none"/>
          </c:marker>
          <c:cat>
            <c:strRef>
              <c:f>'3.b'!$A$3:$A$11</c:f>
              <c:strCache>
                <c:ptCount val="8"/>
                <c:pt idx="0">
                  <c:v>Administrateur de santé</c:v>
                </c:pt>
                <c:pt idx="1">
                  <c:v>Autres</c:v>
                </c:pt>
                <c:pt idx="2">
                  <c:v>Infirmier/ ère
</c:v>
                </c:pt>
                <c:pt idx="3">
                  <c:v>Médecin généraliste</c:v>
                </c:pt>
                <c:pt idx="4">
                  <c:v>Médecin spécialiste</c:v>
                </c:pt>
                <c:pt idx="5">
                  <c:v>Médecin traditionnel</c:v>
                </c:pt>
                <c:pt idx="6">
                  <c:v>Sage- femme</c:v>
                </c:pt>
                <c:pt idx="7">
                  <c:v>Statisticien</c:v>
                </c:pt>
              </c:strCache>
            </c:strRef>
          </c:cat>
          <c:val>
            <c:numRef>
              <c:f>'3.b'!$D$3:$D$11</c:f>
              <c:numCache>
                <c:formatCode>0.00</c:formatCode>
                <c:ptCount val="8"/>
                <c:pt idx="0">
                  <c:v>5.5945945945945947</c:v>
                </c:pt>
                <c:pt idx="1">
                  <c:v>5.8717948717948714</c:v>
                </c:pt>
                <c:pt idx="2">
                  <c:v>6.5526315789473681</c:v>
                </c:pt>
                <c:pt idx="3">
                  <c:v>3.9</c:v>
                </c:pt>
                <c:pt idx="4">
                  <c:v>6.52</c:v>
                </c:pt>
                <c:pt idx="5">
                  <c:v>10</c:v>
                </c:pt>
                <c:pt idx="6">
                  <c:v>6.1111111111111107</c:v>
                </c:pt>
                <c:pt idx="7">
                  <c:v>3.2857142857142856</c:v>
                </c:pt>
              </c:numCache>
            </c:numRef>
          </c:val>
          <c:smooth val="0"/>
          <c:extLst>
            <c:ext xmlns:c16="http://schemas.microsoft.com/office/drawing/2014/chart" uri="{C3380CC4-5D6E-409C-BE32-E72D297353CC}">
              <c16:uniqueId val="{00000002-B6FB-4120-B222-578592A68488}"/>
            </c:ext>
          </c:extLst>
        </c:ser>
        <c:dLbls>
          <c:showLegendKey val="0"/>
          <c:showVal val="0"/>
          <c:showCatName val="0"/>
          <c:showSerName val="0"/>
          <c:showPercent val="0"/>
          <c:showBubbleSize val="0"/>
        </c:dLbls>
        <c:smooth val="0"/>
        <c:axId val="640458040"/>
        <c:axId val="640461976"/>
      </c:lineChart>
      <c:catAx>
        <c:axId val="6404580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40461976"/>
        <c:crosses val="autoZero"/>
        <c:auto val="1"/>
        <c:lblAlgn val="ctr"/>
        <c:lblOffset val="100"/>
        <c:noMultiLvlLbl val="0"/>
      </c:catAx>
      <c:valAx>
        <c:axId val="640461976"/>
        <c:scaling>
          <c:orientation val="minMax"/>
        </c:scaling>
        <c:delete val="0"/>
        <c:axPos val="l"/>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404580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446559843919924E-2"/>
          <c:y val="5.0212855851535981E-2"/>
          <c:w val="0.9329262680339232"/>
          <c:h val="0.93307986393704045"/>
        </c:manualLayout>
      </c:layout>
      <c:bubbleChart>
        <c:varyColors val="0"/>
        <c:ser>
          <c:idx val="0"/>
          <c:order val="0"/>
          <c:tx>
            <c:strRef>
              <c:f>'3.c'!$E$3</c:f>
              <c:strCache>
                <c:ptCount val="1"/>
                <c:pt idx="0">
                  <c:v>Adhésion </c:v>
                </c:pt>
              </c:strCache>
            </c:strRef>
          </c:tx>
          <c:spPr>
            <a:solidFill>
              <a:schemeClr val="accent1">
                <a:alpha val="75000"/>
              </a:schemeClr>
            </a:solidFill>
            <a:ln>
              <a:noFill/>
            </a:ln>
            <a:effectLst/>
          </c:spPr>
          <c:invertIfNegative val="0"/>
          <c:dLbls>
            <c:dLbl>
              <c:idx val="0"/>
              <c:tx>
                <c:rich>
                  <a:bodyPr/>
                  <a:lstStyle/>
                  <a:p>
                    <a:fld id="{47A65E45-8CDE-4797-9969-9879844C0302}"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6-7492-47F4-866A-6E43597A735F}"/>
                </c:ext>
              </c:extLst>
            </c:dLbl>
            <c:dLbl>
              <c:idx val="1"/>
              <c:tx>
                <c:rich>
                  <a:bodyPr/>
                  <a:lstStyle/>
                  <a:p>
                    <a:fld id="{2380C960-F48C-4EAC-B115-F09138FCD54A}"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7-7492-47F4-866A-6E43597A735F}"/>
                </c:ext>
              </c:extLst>
            </c:dLbl>
            <c:dLbl>
              <c:idx val="2"/>
              <c:layout>
                <c:manualLayout>
                  <c:x val="-8.2987551867219917E-3"/>
                  <c:y val="-3.0418243664981609E-2"/>
                </c:manualLayout>
              </c:layout>
              <c:tx>
                <c:rich>
                  <a:bodyPr/>
                  <a:lstStyle/>
                  <a:p>
                    <a:fld id="{9E63C44D-196B-4C8F-B661-57DC55C402F5}"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7492-47F4-866A-6E43597A735F}"/>
                </c:ext>
              </c:extLst>
            </c:dLbl>
            <c:dLbl>
              <c:idx val="3"/>
              <c:tx>
                <c:rich>
                  <a:bodyPr/>
                  <a:lstStyle/>
                  <a:p>
                    <a:fld id="{DA94A0BF-401A-47D1-BFE5-71DE510DB822}"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8-7492-47F4-866A-6E43597A735F}"/>
                </c:ext>
              </c:extLst>
            </c:dLbl>
            <c:dLbl>
              <c:idx val="4"/>
              <c:tx>
                <c:rich>
                  <a:bodyPr/>
                  <a:lstStyle/>
                  <a:p>
                    <a:fld id="{C1AA45EF-4DC1-41FC-8E75-04B4774FA2C5}"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9-7492-47F4-866A-6E43597A735F}"/>
                </c:ext>
              </c:extLst>
            </c:dLbl>
            <c:dLbl>
              <c:idx val="5"/>
              <c:layout>
                <c:manualLayout>
                  <c:x val="1.5411973918197985E-2"/>
                  <c:y val="-1.2167297465992643E-2"/>
                </c:manualLayout>
              </c:layout>
              <c:tx>
                <c:rich>
                  <a:bodyPr/>
                  <a:lstStyle/>
                  <a:p>
                    <a:fld id="{25906077-D66B-497D-B157-248C2A0D7DC4}"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5-7492-47F4-866A-6E43597A735F}"/>
                </c:ext>
              </c:extLst>
            </c:dLbl>
            <c:dLbl>
              <c:idx val="6"/>
              <c:tx>
                <c:rich>
                  <a:bodyPr/>
                  <a:lstStyle/>
                  <a:p>
                    <a:fld id="{2AEC9ADA-09A4-4660-A5C9-DA26C111ABE0}"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7492-47F4-866A-6E43597A735F}"/>
                </c:ext>
              </c:extLst>
            </c:dLbl>
            <c:dLbl>
              <c:idx val="7"/>
              <c:tx>
                <c:rich>
                  <a:bodyPr/>
                  <a:lstStyle/>
                  <a:p>
                    <a:fld id="{7FC49B64-8D96-4D41-9823-55633712CAF9}"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7492-47F4-866A-6E43597A735F}"/>
                </c:ext>
              </c:extLst>
            </c:dLbl>
            <c:dLbl>
              <c:idx val="8"/>
              <c:layout>
                <c:manualLayout>
                  <c:x val="-0.13278008298755181"/>
                  <c:y val="3.3460068031479766E-2"/>
                </c:manualLayout>
              </c:layout>
              <c:tx>
                <c:rich>
                  <a:bodyPr/>
                  <a:lstStyle/>
                  <a:p>
                    <a:fld id="{39194092-B254-4456-BA03-C6DBF53F8152}"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2-7492-47F4-866A-6E43597A735F}"/>
                </c:ext>
              </c:extLst>
            </c:dLbl>
            <c:dLbl>
              <c:idx val="9"/>
              <c:tx>
                <c:rich>
                  <a:bodyPr/>
                  <a:lstStyle/>
                  <a:p>
                    <a:fld id="{9D9B9CFF-812A-4FF4-89B8-AF354B892C48}"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7492-47F4-866A-6E43597A735F}"/>
                </c:ext>
              </c:extLst>
            </c:dLbl>
            <c:dLbl>
              <c:idx val="10"/>
              <c:layout>
                <c:manualLayout>
                  <c:x val="0"/>
                  <c:y val="2.1292770565487125E-2"/>
                </c:manualLayout>
              </c:layout>
              <c:tx>
                <c:rich>
                  <a:bodyPr/>
                  <a:lstStyle/>
                  <a:p>
                    <a:fld id="{997A38D7-EE8A-4C70-B678-CF62A49D50CA}"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7492-47F4-866A-6E43597A735F}"/>
                </c:ext>
              </c:extLst>
            </c:dLbl>
            <c:dLbl>
              <c:idx val="11"/>
              <c:layout>
                <c:manualLayout>
                  <c:x val="-1.1855364552459987E-3"/>
                  <c:y val="3.0418243664981495E-2"/>
                </c:manualLayout>
              </c:layout>
              <c:tx>
                <c:rich>
                  <a:bodyPr/>
                  <a:lstStyle/>
                  <a:p>
                    <a:fld id="{B2847756-A2BB-4159-AD86-02257C6B4EF0}"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7492-47F4-866A-6E43597A735F}"/>
                </c:ext>
              </c:extLst>
            </c:dLbl>
            <c:dLbl>
              <c:idx val="12"/>
              <c:layout>
                <c:manualLayout>
                  <c:x val="-0.11499703615886188"/>
                  <c:y val="-3.0418243664981606E-3"/>
                </c:manualLayout>
              </c:layout>
              <c:tx>
                <c:rich>
                  <a:bodyPr/>
                  <a:lstStyle/>
                  <a:p>
                    <a:fld id="{A8F92C7B-D5FF-4F41-87EF-7101DC5B853B}"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7492-47F4-866A-6E43597A735F}"/>
                </c:ext>
              </c:extLst>
            </c:dLbl>
            <c:dLbl>
              <c:idx val="13"/>
              <c:layout>
                <c:manualLayout>
                  <c:x val="-5.9276822762299938E-3"/>
                  <c:y val="3.0418243664981609E-2"/>
                </c:manualLayout>
              </c:layout>
              <c:tx>
                <c:rich>
                  <a:bodyPr/>
                  <a:lstStyle/>
                  <a:p>
                    <a:fld id="{CA799A32-8DF5-49A2-8EB1-D2E09928AEAC}"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7492-47F4-866A-6E43597A735F}"/>
                </c:ext>
              </c:extLst>
            </c:dLbl>
            <c:dLbl>
              <c:idx val="14"/>
              <c:tx>
                <c:rich>
                  <a:bodyPr/>
                  <a:lstStyle/>
                  <a:p>
                    <a:fld id="{BBB4BD8D-5CA0-411B-B84D-B3EF98433520}"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7492-47F4-866A-6E43597A735F}"/>
                </c:ext>
              </c:extLst>
            </c:dLbl>
            <c:dLbl>
              <c:idx val="15"/>
              <c:tx>
                <c:rich>
                  <a:bodyPr/>
                  <a:lstStyle/>
                  <a:p>
                    <a:fld id="{3A73DC34-0D70-4C2A-A3F9-6637A9987076}"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7492-47F4-866A-6E43597A735F}"/>
                </c:ext>
              </c:extLst>
            </c:dLbl>
            <c:dLbl>
              <c:idx val="16"/>
              <c:tx>
                <c:rich>
                  <a:bodyPr/>
                  <a:lstStyle/>
                  <a:p>
                    <a:fld id="{DDA51EFE-657A-4CC4-A353-E29B86FE7F8E}"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7492-47F4-866A-6E43597A735F}"/>
                </c:ext>
              </c:extLst>
            </c:dLbl>
            <c:dLbl>
              <c:idx val="17"/>
              <c:tx>
                <c:rich>
                  <a:bodyPr/>
                  <a:lstStyle/>
                  <a:p>
                    <a:fld id="{7A2E3C6F-D0B9-4FA2-98E1-FDAEA317F240}"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0-7492-47F4-866A-6E43597A735F}"/>
                </c:ext>
              </c:extLst>
            </c:dLbl>
            <c:dLbl>
              <c:idx val="18"/>
              <c:tx>
                <c:rich>
                  <a:bodyPr/>
                  <a:lstStyle/>
                  <a:p>
                    <a:fld id="{29B8262F-88E8-410E-8599-16FF37053601}"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1-7492-47F4-866A-6E43597A735F}"/>
                </c:ext>
              </c:extLst>
            </c:dLbl>
            <c:dLbl>
              <c:idx val="19"/>
              <c:layout>
                <c:manualLayout>
                  <c:x val="-3.2009484291641965E-2"/>
                  <c:y val="-4.5627365497472414E-2"/>
                </c:manualLayout>
              </c:layout>
              <c:tx>
                <c:rich>
                  <a:bodyPr/>
                  <a:lstStyle/>
                  <a:p>
                    <a:fld id="{B3D49D42-4E23-4B14-A5A3-0F41D14C5F66}"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4-7492-47F4-866A-6E43597A735F}"/>
                </c:ext>
              </c:extLst>
            </c:dLbl>
            <c:dLbl>
              <c:idx val="20"/>
              <c:tx>
                <c:rich>
                  <a:bodyPr/>
                  <a:lstStyle/>
                  <a:p>
                    <a:fld id="{64C898BD-FA20-4CDE-B498-80E489588294}"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2-7492-47F4-866A-6E43597A735F}"/>
                </c:ext>
              </c:extLst>
            </c:dLbl>
            <c:dLbl>
              <c:idx val="21"/>
              <c:layout>
                <c:manualLayout>
                  <c:x val="-1.6597510373443983E-2"/>
                  <c:y val="-3.6501892397977929E-2"/>
                </c:manualLayout>
              </c:layout>
              <c:tx>
                <c:rich>
                  <a:bodyPr/>
                  <a:lstStyle/>
                  <a:p>
                    <a:fld id="{4054D03F-A0AE-4CD0-B9B9-EB3509411988}"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7492-47F4-866A-6E43597A735F}"/>
                </c:ext>
              </c:extLst>
            </c:dLbl>
            <c:dLbl>
              <c:idx val="22"/>
              <c:tx>
                <c:rich>
                  <a:bodyPr/>
                  <a:lstStyle/>
                  <a:p>
                    <a:fld id="{936074AF-9B49-4140-90AF-5AA0F776B666}"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3-7492-47F4-866A-6E43597A735F}"/>
                </c:ext>
              </c:extLst>
            </c:dLbl>
            <c:dLbl>
              <c:idx val="23"/>
              <c:layout>
                <c:manualLayout>
                  <c:x val="-0.12922347362181388"/>
                  <c:y val="6.0836487329963213E-3"/>
                </c:manualLayout>
              </c:layout>
              <c:tx>
                <c:rich>
                  <a:bodyPr/>
                  <a:lstStyle/>
                  <a:p>
                    <a:fld id="{C5E2E0BC-DA92-41DB-9F2A-3279F8FF6929}"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0-7492-47F4-866A-6E43597A735F}"/>
                </c:ext>
              </c:extLst>
            </c:dLbl>
            <c:dLbl>
              <c:idx val="24"/>
              <c:tx>
                <c:rich>
                  <a:bodyPr/>
                  <a:lstStyle/>
                  <a:p>
                    <a:fld id="{DE5863D7-6028-4409-BC76-AA98CE40DFB2}"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4-7492-47F4-866A-6E43597A735F}"/>
                </c:ext>
              </c:extLst>
            </c:dLbl>
            <c:dLbl>
              <c:idx val="25"/>
              <c:tx>
                <c:rich>
                  <a:bodyPr/>
                  <a:lstStyle/>
                  <a:p>
                    <a:fld id="{45DC8DC6-9F57-4528-A189-5E59B502BD13}"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5-7492-47F4-866A-6E43597A735F}"/>
                </c:ext>
              </c:extLst>
            </c:dLbl>
            <c:dLbl>
              <c:idx val="26"/>
              <c:layout>
                <c:manualLayout>
                  <c:x val="-7.7059869590989927E-2"/>
                  <c:y val="6.0836487329963213E-3"/>
                </c:manualLayout>
              </c:layout>
              <c:tx>
                <c:rich>
                  <a:bodyPr/>
                  <a:lstStyle/>
                  <a:p>
                    <a:fld id="{96E7A2A0-9C3A-446C-AB8D-3B469BB570D7}"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1-7492-47F4-866A-6E43597A735F}"/>
                </c:ext>
              </c:extLst>
            </c:dLbl>
            <c:dLbl>
              <c:idx val="27"/>
              <c:layout>
                <c:manualLayout>
                  <c:x val="6.5204505038529939E-2"/>
                  <c:y val="-1.8250946198988965E-2"/>
                </c:manualLayout>
              </c:layout>
              <c:tx>
                <c:rich>
                  <a:bodyPr/>
                  <a:lstStyle/>
                  <a:p>
                    <a:fld id="{331BC921-1734-444D-BAED-A35AF5F4800F}"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7492-47F4-866A-6E43597A735F}"/>
                </c:ext>
              </c:extLst>
            </c:dLbl>
            <c:dLbl>
              <c:idx val="28"/>
              <c:tx>
                <c:rich>
                  <a:bodyPr/>
                  <a:lstStyle/>
                  <a:p>
                    <a:fld id="{007B51F8-F66C-489D-A61F-5961915A30EB}"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6-7492-47F4-866A-6E43597A735F}"/>
                </c:ext>
              </c:extLst>
            </c:dLbl>
            <c:dLbl>
              <c:idx val="29"/>
              <c:tx>
                <c:rich>
                  <a:bodyPr/>
                  <a:lstStyle/>
                  <a:p>
                    <a:fld id="{9C879E33-B112-4B95-A5B7-F9C19E594CB3}"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7-7492-47F4-866A-6E43597A735F}"/>
                </c:ext>
              </c:extLst>
            </c:dLbl>
            <c:dLbl>
              <c:idx val="30"/>
              <c:tx>
                <c:rich>
                  <a:bodyPr/>
                  <a:lstStyle/>
                  <a:p>
                    <a:fld id="{B44CA134-6C8B-4779-A82A-B076B919FE56}"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8-7492-47F4-866A-6E43597A735F}"/>
                </c:ext>
              </c:extLst>
            </c:dLbl>
            <c:dLbl>
              <c:idx val="31"/>
              <c:tx>
                <c:rich>
                  <a:bodyPr/>
                  <a:lstStyle/>
                  <a:p>
                    <a:fld id="{E9E203D3-3A50-4B83-AF0A-D85547F6B976}"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9-7492-47F4-866A-6E43597A735F}"/>
                </c:ext>
              </c:extLst>
            </c:dLbl>
            <c:dLbl>
              <c:idx val="32"/>
              <c:layout>
                <c:manualLayout>
                  <c:x val="-1.7387667146460025E-16"/>
                  <c:y val="-2.1292770565487153E-2"/>
                </c:manualLayout>
              </c:layout>
              <c:tx>
                <c:rich>
                  <a:bodyPr/>
                  <a:lstStyle/>
                  <a:p>
                    <a:fld id="{B1E60224-0DC0-424E-A1F9-D6272372910A}"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7492-47F4-866A-6E43597A735F}"/>
                </c:ext>
              </c:extLst>
            </c:dLbl>
            <c:dLbl>
              <c:idx val="33"/>
              <c:layout>
                <c:manualLayout>
                  <c:x val="-5.5720213396561948E-2"/>
                  <c:y val="6.0836487329963218E-2"/>
                </c:manualLayout>
              </c:layout>
              <c:tx>
                <c:rich>
                  <a:bodyPr/>
                  <a:lstStyle/>
                  <a:p>
                    <a:fld id="{CFDD82FD-2FDD-4C6A-8B44-43889731D048}"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7492-47F4-866A-6E43597A735F}"/>
                </c:ext>
              </c:extLst>
            </c:dLbl>
            <c:dLbl>
              <c:idx val="34"/>
              <c:layout>
                <c:manualLayout>
                  <c:x val="-3.4380557202133968E-2"/>
                  <c:y val="-3.0418243664981609E-2"/>
                </c:manualLayout>
              </c:layout>
              <c:tx>
                <c:rich>
                  <a:bodyPr/>
                  <a:lstStyle/>
                  <a:p>
                    <a:fld id="{ECB3A4E9-5BD2-42B6-BC79-5F0AA7BDB7D1}"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7492-47F4-866A-6E43597A735F}"/>
                </c:ext>
              </c:extLst>
            </c:dLbl>
            <c:dLbl>
              <c:idx val="35"/>
              <c:tx>
                <c:rich>
                  <a:bodyPr/>
                  <a:lstStyle/>
                  <a:p>
                    <a:fld id="{08C8F282-0672-4E8B-B6D6-EAFAB37DEA20}"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A-7492-47F4-866A-6E43597A735F}"/>
                </c:ext>
              </c:extLst>
            </c:dLbl>
            <c:dLbl>
              <c:idx val="36"/>
              <c:tx>
                <c:rich>
                  <a:bodyPr/>
                  <a:lstStyle/>
                  <a:p>
                    <a:fld id="{34A5F7F8-BEFD-43D2-9AD1-C840E7392149}"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B-7492-47F4-866A-6E43597A735F}"/>
                </c:ext>
              </c:extLst>
            </c:dLbl>
            <c:dLbl>
              <c:idx val="37"/>
              <c:layout>
                <c:manualLayout>
                  <c:x val="5.9276822762299938E-2"/>
                  <c:y val="-3.0418243664981606E-3"/>
                </c:manualLayout>
              </c:layout>
              <c:tx>
                <c:rich>
                  <a:bodyPr/>
                  <a:lstStyle/>
                  <a:p>
                    <a:fld id="{50ACDDEE-7A99-4279-BFE9-590CF5EB7D50}"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7492-47F4-866A-6E43597A735F}"/>
                </c:ext>
              </c:extLst>
            </c:dLbl>
            <c:dLbl>
              <c:idx val="38"/>
              <c:layout>
                <c:manualLayout>
                  <c:x val="3.2009484291641965E-2"/>
                  <c:y val="0"/>
                </c:manualLayout>
              </c:layout>
              <c:tx>
                <c:rich>
                  <a:bodyPr/>
                  <a:lstStyle/>
                  <a:p>
                    <a:fld id="{2EF140E7-3CC0-49F3-AA70-0798FC618DC2}"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7492-47F4-866A-6E43597A735F}"/>
                </c:ext>
              </c:extLst>
            </c:dLbl>
            <c:dLbl>
              <c:idx val="39"/>
              <c:layout>
                <c:manualLayout>
                  <c:x val="1.541197391819781E-2"/>
                  <c:y val="5.4752838596966863E-2"/>
                </c:manualLayout>
              </c:layout>
              <c:tx>
                <c:rich>
                  <a:bodyPr/>
                  <a:lstStyle/>
                  <a:p>
                    <a:fld id="{BC5FB493-2A4C-461D-83B3-4C153BBCF7E8}"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7492-47F4-866A-6E43597A735F}"/>
                </c:ext>
              </c:extLst>
            </c:dLbl>
            <c:dLbl>
              <c:idx val="40"/>
              <c:layout>
                <c:manualLayout>
                  <c:x val="-1.1855364552459987E-3"/>
                  <c:y val="-2.7376419298483445E-2"/>
                </c:manualLayout>
              </c:layout>
              <c:tx>
                <c:rich>
                  <a:bodyPr/>
                  <a:lstStyle/>
                  <a:p>
                    <a:fld id="{658DC407-A113-474A-94F9-28243446FE7A}"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3-7492-47F4-866A-6E43597A735F}"/>
                </c:ext>
              </c:extLst>
            </c:dLbl>
            <c:dLbl>
              <c:idx val="41"/>
              <c:layout>
                <c:manualLayout>
                  <c:x val="-2.0154119739181981E-2"/>
                  <c:y val="-7.3003784795955859E-2"/>
                </c:manualLayout>
              </c:layout>
              <c:tx>
                <c:rich>
                  <a:bodyPr/>
                  <a:lstStyle/>
                  <a:p>
                    <a:fld id="{36082AD9-97D2-441A-AB33-68A66F143662}"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7492-47F4-866A-6E43597A735F}"/>
                </c:ext>
              </c:extLst>
            </c:dLbl>
            <c:dLbl>
              <c:idx val="42"/>
              <c:layout>
                <c:manualLayout>
                  <c:x val="-9.9585062240663894E-2"/>
                  <c:y val="-3.3460068031479766E-2"/>
                </c:manualLayout>
              </c:layout>
              <c:tx>
                <c:rich>
                  <a:bodyPr/>
                  <a:lstStyle/>
                  <a:p>
                    <a:fld id="{34248063-137E-4AD6-ABF6-F241F46E300A}"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7492-47F4-866A-6E43597A735F}"/>
                </c:ext>
              </c:extLst>
            </c:dLbl>
            <c:dLbl>
              <c:idx val="43"/>
              <c:tx>
                <c:rich>
                  <a:bodyPr/>
                  <a:lstStyle/>
                  <a:p>
                    <a:fld id="{5898B98C-B8CE-42F5-A4AF-DE98C50D7C20}" type="CELLRANGE">
                      <a:rPr lang="en-US"/>
                      <a:pPr/>
                      <a:t>[PLAGECELL]</a:t>
                    </a:fld>
                    <a:endParaRPr lang="fr-FR"/>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C-7492-47F4-866A-6E43597A735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'3.c'!$F$2:$AW$2</c:f>
              <c:numCache>
                <c:formatCode>0.00</c:formatCode>
                <c:ptCount val="44"/>
                <c:pt idx="0">
                  <c:v>6.5892857142857144</c:v>
                </c:pt>
                <c:pt idx="1">
                  <c:v>10</c:v>
                </c:pt>
                <c:pt idx="2">
                  <c:v>5</c:v>
                </c:pt>
                <c:pt idx="3">
                  <c:v>5</c:v>
                </c:pt>
                <c:pt idx="4">
                  <c:v>8</c:v>
                </c:pt>
                <c:pt idx="5">
                  <c:v>10</c:v>
                </c:pt>
                <c:pt idx="6">
                  <c:v>8</c:v>
                </c:pt>
                <c:pt idx="7">
                  <c:v>6</c:v>
                </c:pt>
                <c:pt idx="8">
                  <c:v>6</c:v>
                </c:pt>
                <c:pt idx="9">
                  <c:v>9</c:v>
                </c:pt>
                <c:pt idx="10">
                  <c:v>10</c:v>
                </c:pt>
                <c:pt idx="11">
                  <c:v>6</c:v>
                </c:pt>
                <c:pt idx="12">
                  <c:v>6</c:v>
                </c:pt>
                <c:pt idx="13">
                  <c:v>9</c:v>
                </c:pt>
                <c:pt idx="14">
                  <c:v>10</c:v>
                </c:pt>
                <c:pt idx="15">
                  <c:v>7</c:v>
                </c:pt>
                <c:pt idx="16">
                  <c:v>6</c:v>
                </c:pt>
                <c:pt idx="17">
                  <c:v>5</c:v>
                </c:pt>
                <c:pt idx="18">
                  <c:v>5</c:v>
                </c:pt>
                <c:pt idx="19">
                  <c:v>6</c:v>
                </c:pt>
                <c:pt idx="20">
                  <c:v>7</c:v>
                </c:pt>
                <c:pt idx="21">
                  <c:v>10</c:v>
                </c:pt>
                <c:pt idx="22">
                  <c:v>5</c:v>
                </c:pt>
                <c:pt idx="23">
                  <c:v>8</c:v>
                </c:pt>
                <c:pt idx="24">
                  <c:v>7</c:v>
                </c:pt>
                <c:pt idx="25">
                  <c:v>4</c:v>
                </c:pt>
                <c:pt idx="26">
                  <c:v>8</c:v>
                </c:pt>
                <c:pt idx="27">
                  <c:v>5.333333333333333</c:v>
                </c:pt>
                <c:pt idx="28">
                  <c:v>5</c:v>
                </c:pt>
                <c:pt idx="29">
                  <c:v>5</c:v>
                </c:pt>
                <c:pt idx="30">
                  <c:v>5</c:v>
                </c:pt>
                <c:pt idx="31">
                  <c:v>7</c:v>
                </c:pt>
                <c:pt idx="32">
                  <c:v>7.333333333333333</c:v>
                </c:pt>
                <c:pt idx="33">
                  <c:v>5</c:v>
                </c:pt>
                <c:pt idx="34">
                  <c:v>3</c:v>
                </c:pt>
                <c:pt idx="35">
                  <c:v>8</c:v>
                </c:pt>
                <c:pt idx="36">
                  <c:v>1</c:v>
                </c:pt>
                <c:pt idx="37">
                  <c:v>10</c:v>
                </c:pt>
                <c:pt idx="38">
                  <c:v>8.5</c:v>
                </c:pt>
                <c:pt idx="39">
                  <c:v>8.5</c:v>
                </c:pt>
                <c:pt idx="40">
                  <c:v>1</c:v>
                </c:pt>
                <c:pt idx="41">
                  <c:v>5</c:v>
                </c:pt>
                <c:pt idx="42">
                  <c:v>5</c:v>
                </c:pt>
                <c:pt idx="43">
                  <c:v>5</c:v>
                </c:pt>
              </c:numCache>
            </c:numRef>
          </c:xVal>
          <c:yVal>
            <c:numRef>
              <c:f>'3.c'!$F$3:$AW$3</c:f>
              <c:numCache>
                <c:formatCode>0.00</c:formatCode>
                <c:ptCount val="44"/>
                <c:pt idx="0">
                  <c:v>8.4074074074074066</c:v>
                </c:pt>
                <c:pt idx="1">
                  <c:v>10</c:v>
                </c:pt>
                <c:pt idx="2">
                  <c:v>10</c:v>
                </c:pt>
                <c:pt idx="3">
                  <c:v>7</c:v>
                </c:pt>
                <c:pt idx="4">
                  <c:v>8</c:v>
                </c:pt>
                <c:pt idx="5">
                  <c:v>10</c:v>
                </c:pt>
                <c:pt idx="6">
                  <c:v>5.5</c:v>
                </c:pt>
                <c:pt idx="7">
                  <c:v>8.5</c:v>
                </c:pt>
                <c:pt idx="8">
                  <c:v>6</c:v>
                </c:pt>
                <c:pt idx="9">
                  <c:v>9</c:v>
                </c:pt>
                <c:pt idx="10">
                  <c:v>10</c:v>
                </c:pt>
                <c:pt idx="11">
                  <c:v>8.5</c:v>
                </c:pt>
                <c:pt idx="12">
                  <c:v>8</c:v>
                </c:pt>
                <c:pt idx="13">
                  <c:v>10</c:v>
                </c:pt>
                <c:pt idx="14">
                  <c:v>10</c:v>
                </c:pt>
                <c:pt idx="15">
                  <c:v>7</c:v>
                </c:pt>
                <c:pt idx="16">
                  <c:v>6</c:v>
                </c:pt>
                <c:pt idx="17">
                  <c:v>9</c:v>
                </c:pt>
                <c:pt idx="18">
                  <c:v>10</c:v>
                </c:pt>
                <c:pt idx="19">
                  <c:v>7</c:v>
                </c:pt>
                <c:pt idx="20">
                  <c:v>9</c:v>
                </c:pt>
                <c:pt idx="21">
                  <c:v>10</c:v>
                </c:pt>
                <c:pt idx="22">
                  <c:v>6</c:v>
                </c:pt>
                <c:pt idx="23">
                  <c:v>9</c:v>
                </c:pt>
                <c:pt idx="24">
                  <c:v>10</c:v>
                </c:pt>
                <c:pt idx="25">
                  <c:v>7</c:v>
                </c:pt>
                <c:pt idx="26">
                  <c:v>7.333333333333333</c:v>
                </c:pt>
                <c:pt idx="27">
                  <c:v>8.375</c:v>
                </c:pt>
                <c:pt idx="28">
                  <c:v>5</c:v>
                </c:pt>
                <c:pt idx="29">
                  <c:v>10</c:v>
                </c:pt>
                <c:pt idx="30">
                  <c:v>5</c:v>
                </c:pt>
                <c:pt idx="31">
                  <c:v>10</c:v>
                </c:pt>
                <c:pt idx="32">
                  <c:v>8.3333333333333339</c:v>
                </c:pt>
                <c:pt idx="33">
                  <c:v>9</c:v>
                </c:pt>
                <c:pt idx="34">
                  <c:v>7</c:v>
                </c:pt>
                <c:pt idx="35">
                  <c:v>9</c:v>
                </c:pt>
                <c:pt idx="36">
                  <c:v>5</c:v>
                </c:pt>
                <c:pt idx="37">
                  <c:v>10</c:v>
                </c:pt>
                <c:pt idx="38">
                  <c:v>9.75</c:v>
                </c:pt>
                <c:pt idx="39">
                  <c:v>9.5</c:v>
                </c:pt>
                <c:pt idx="40">
                  <c:v>10</c:v>
                </c:pt>
                <c:pt idx="41">
                  <c:v>8</c:v>
                </c:pt>
                <c:pt idx="42">
                  <c:v>10</c:v>
                </c:pt>
                <c:pt idx="43">
                  <c:v>5</c:v>
                </c:pt>
              </c:numCache>
            </c:numRef>
          </c:yVal>
          <c:bubbleSize>
            <c:numLit>
              <c:formatCode>General</c:formatCode>
              <c:ptCount val="44"/>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numLit>
          </c:bubbleSize>
          <c:bubble3D val="0"/>
          <c:extLst>
            <c:ext xmlns:c15="http://schemas.microsoft.com/office/drawing/2012/chart" uri="{02D57815-91ED-43cb-92C2-25804820EDAC}">
              <c15:datalabelsRange>
                <c15:f>'3.c'!$F$1:$AW$1</c15:f>
                <c15:dlblRangeCache>
                  <c:ptCount val="44"/>
                  <c:pt idx="0">
                    <c:v>Administrateur de santé</c:v>
                  </c:pt>
                  <c:pt idx="1">
                    <c:v>Autres</c:v>
                  </c:pt>
                  <c:pt idx="2">
                    <c:v>Adjoint d'Administration</c:v>
                  </c:pt>
                  <c:pt idx="3">
                    <c:v>Assistante RH</c:v>
                  </c:pt>
                  <c:pt idx="4">
                    <c:v>Biologie Medicale</c:v>
                  </c:pt>
                  <c:pt idx="5">
                    <c:v>Biologiste</c:v>
                  </c:pt>
                  <c:pt idx="6">
                    <c:v>DRH</c:v>
                  </c:pt>
                  <c:pt idx="7">
                    <c:v>Economie et Finances</c:v>
                  </c:pt>
                  <c:pt idx="8">
                    <c:v>Gestionnaire des Hôpitaux</c:v>
                  </c:pt>
                  <c:pt idx="9">
                    <c:v>Informaticien</c:v>
                  </c:pt>
                  <c:pt idx="10">
                    <c:v>Ingénieur Informaticien</c:v>
                  </c:pt>
                  <c:pt idx="11">
                    <c:v>Laborantine</c:v>
                  </c:pt>
                  <c:pt idx="12">
                    <c:v>Manager des projets</c:v>
                  </c:pt>
                  <c:pt idx="13">
                    <c:v>Secrétaire de Santé</c:v>
                  </c:pt>
                  <c:pt idx="14">
                    <c:v>Technicienne de recherche</c:v>
                  </c:pt>
                  <c:pt idx="15">
                    <c:v>Technicienne en radiologie</c:v>
                  </c:pt>
                  <c:pt idx="16">
                    <c:v>TS Biologie Medicale</c:v>
                  </c:pt>
                  <c:pt idx="17">
                    <c:v>Infirmier/ ère
</c:v>
                  </c:pt>
                  <c:pt idx="18">
                    <c:v>Anesthésiste</c:v>
                  </c:pt>
                  <c:pt idx="19">
                    <c:v>Infirmiere  assistant</c:v>
                  </c:pt>
                  <c:pt idx="20">
                    <c:v>Infirmiere Assistante/ Surveillante Générale Adjointe</c:v>
                  </c:pt>
                  <c:pt idx="21">
                    <c:v>Infirmiere/ Major de service</c:v>
                  </c:pt>
                  <c:pt idx="22">
                    <c:v>Infirmiere/ Surveillante Générale</c:v>
                  </c:pt>
                  <c:pt idx="23">
                    <c:v>Surveillante Gnle Adjointe</c:v>
                  </c:pt>
                  <c:pt idx="24">
                    <c:v>Médecin généraliste</c:v>
                  </c:pt>
                  <c:pt idx="25">
                    <c:v>DGA CHUO</c:v>
                  </c:pt>
                  <c:pt idx="26">
                    <c:v>DU VIH/SIDA</c:v>
                  </c:pt>
                  <c:pt idx="27">
                    <c:v>Médecin traditionnel</c:v>
                  </c:pt>
                  <c:pt idx="28">
                    <c:v>Médecin spécialiste</c:v>
                  </c:pt>
                  <c:pt idx="29">
                    <c:v>Chirurgie</c:v>
                  </c:pt>
                  <c:pt idx="30">
                    <c:v>Chirurgien</c:v>
                  </c:pt>
                  <c:pt idx="31">
                    <c:v>Dialyseur</c:v>
                  </c:pt>
                  <c:pt idx="32">
                    <c:v>Epidémiologiste</c:v>
                  </c:pt>
                  <c:pt idx="33">
                    <c:v>Infectiologue
</c:v>
                  </c:pt>
                  <c:pt idx="34">
                    <c:v>Neurologue et DAM</c:v>
                  </c:pt>
                  <c:pt idx="35">
                    <c:v>Phytothérapeute</c:v>
                  </c:pt>
                  <c:pt idx="36">
                    <c:v>Psychologue</c:v>
                  </c:pt>
                  <c:pt idx="37">
                    <c:v>Médecin traditionnel</c:v>
                  </c:pt>
                  <c:pt idx="38">
                    <c:v>Sage- femme</c:v>
                  </c:pt>
                  <c:pt idx="39">
                    <c:v>Surveillante générale</c:v>
                  </c:pt>
                  <c:pt idx="40">
                    <c:v>Statisticien</c:v>
                  </c:pt>
                  <c:pt idx="41">
                    <c:v>Ingénieur de travaux statistiques et informatique appliquée</c:v>
                  </c:pt>
                  <c:pt idx="42">
                    <c:v>Ingénieur Statisticien</c:v>
                  </c:pt>
                  <c:pt idx="43">
                    <c:v>Total général</c:v>
                  </c:pt>
                </c15:dlblRangeCache>
              </c15:datalabelsRange>
            </c:ext>
            <c:ext xmlns:c16="http://schemas.microsoft.com/office/drawing/2014/chart" uri="{C3380CC4-5D6E-409C-BE32-E72D297353CC}">
              <c16:uniqueId val="{00000000-7492-47F4-866A-6E43597A735F}"/>
            </c:ext>
          </c:extLst>
        </c:ser>
        <c:dLbls>
          <c:showLegendKey val="0"/>
          <c:showVal val="1"/>
          <c:showCatName val="0"/>
          <c:showSerName val="0"/>
          <c:showPercent val="0"/>
          <c:showBubbleSize val="0"/>
        </c:dLbls>
        <c:bubbleScale val="10"/>
        <c:showNegBubbles val="0"/>
        <c:sizeRepresents val="w"/>
        <c:axId val="599398936"/>
        <c:axId val="599400248"/>
      </c:bubbleChart>
      <c:valAx>
        <c:axId val="5993989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FR"/>
                  <a:t>Compréhension</a:t>
                </a:r>
                <a:r>
                  <a:rPr lang="fr-FR" baseline="0"/>
                  <a:t> du projet</a:t>
                </a:r>
                <a:endParaRPr lang="fr-F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99400248"/>
        <c:crosses val="autoZero"/>
        <c:crossBetween val="midCat"/>
      </c:valAx>
      <c:valAx>
        <c:axId val="599400248"/>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FR"/>
                  <a:t>Adhésion au projet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9939893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Vaide.xlsx]5.a!Tableau croisé dynamique22</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w="19050">
            <a:solidFill>
              <a:schemeClr val="lt1"/>
            </a:solidFill>
          </a:ln>
          <a:effectLst/>
        </c:spPr>
        <c:marker>
          <c:symbol val="none"/>
        </c:marker>
      </c:pivotFmt>
      <c:pivotFmt>
        <c:idx val="1"/>
        <c:spPr>
          <a:solidFill>
            <a:schemeClr val="accent1"/>
          </a:solidFill>
          <a:ln w="19050">
            <a:solidFill>
              <a:schemeClr val="lt1"/>
            </a:solidFill>
          </a:ln>
          <a:effectLst/>
        </c:spPr>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s>
    <c:plotArea>
      <c:layout/>
      <c:pieChart>
        <c:varyColors val="1"/>
        <c:ser>
          <c:idx val="0"/>
          <c:order val="0"/>
          <c:tx>
            <c:strRef>
              <c:f>'5.a'!$B$3</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3F0A-4C09-B5F4-101A654998A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3F0A-4C09-B5F4-101A654998A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3F0A-4C09-B5F4-101A654998A5}"/>
              </c:ext>
            </c:extLst>
          </c:dPt>
          <c:cat>
            <c:strRef>
              <c:f>'5.a'!$A$4:$A$7</c:f>
              <c:strCache>
                <c:ptCount val="3"/>
                <c:pt idx="0">
                  <c:v>De 1 à 3</c:v>
                </c:pt>
                <c:pt idx="1">
                  <c:v>De 4 à 7</c:v>
                </c:pt>
                <c:pt idx="2">
                  <c:v>De 8 à 10</c:v>
                </c:pt>
              </c:strCache>
            </c:strRef>
          </c:cat>
          <c:val>
            <c:numRef>
              <c:f>'5.a'!$B$4:$B$7</c:f>
              <c:numCache>
                <c:formatCode>0.00</c:formatCode>
                <c:ptCount val="3"/>
                <c:pt idx="0">
                  <c:v>2.5</c:v>
                </c:pt>
                <c:pt idx="1">
                  <c:v>5.7317073170731705</c:v>
                </c:pt>
                <c:pt idx="2">
                  <c:v>9.4263565891472876</c:v>
                </c:pt>
              </c:numCache>
            </c:numRef>
          </c:val>
          <c:extLst>
            <c:ext xmlns:c16="http://schemas.microsoft.com/office/drawing/2014/chart" uri="{C3380CC4-5D6E-409C-BE32-E72D297353CC}">
              <c16:uniqueId val="{00000000-0DDC-41EA-B40D-3390342A8C5F}"/>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Vaide.xlsx]5.b!Tableau croisé dynamique16</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'5.b'!$B$2</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'5.b'!$A$3:$A$11</c:f>
              <c:strCache>
                <c:ptCount val="8"/>
                <c:pt idx="0">
                  <c:v>Médecin généraliste</c:v>
                </c:pt>
                <c:pt idx="1">
                  <c:v>Infirmier/ ère
</c:v>
                </c:pt>
                <c:pt idx="2">
                  <c:v>Sage- femme</c:v>
                </c:pt>
                <c:pt idx="3">
                  <c:v>Autres</c:v>
                </c:pt>
                <c:pt idx="4">
                  <c:v>Administrateur de santé</c:v>
                </c:pt>
                <c:pt idx="5">
                  <c:v>Médecin spécialiste</c:v>
                </c:pt>
                <c:pt idx="6">
                  <c:v>Statisticien</c:v>
                </c:pt>
                <c:pt idx="7">
                  <c:v>Médecin traditionnel</c:v>
                </c:pt>
              </c:strCache>
            </c:strRef>
          </c:cat>
          <c:val>
            <c:numRef>
              <c:f>'5.b'!$B$3:$B$11</c:f>
              <c:numCache>
                <c:formatCode>0.00</c:formatCode>
                <c:ptCount val="8"/>
                <c:pt idx="0">
                  <c:v>7.2727272727272725</c:v>
                </c:pt>
                <c:pt idx="1">
                  <c:v>8.0789473684210531</c:v>
                </c:pt>
                <c:pt idx="2">
                  <c:v>8.3333333333333339</c:v>
                </c:pt>
                <c:pt idx="3">
                  <c:v>8.5128205128205128</c:v>
                </c:pt>
                <c:pt idx="4">
                  <c:v>8.5675675675675684</c:v>
                </c:pt>
                <c:pt idx="5">
                  <c:v>8.8000000000000007</c:v>
                </c:pt>
                <c:pt idx="6">
                  <c:v>8.8571428571428577</c:v>
                </c:pt>
                <c:pt idx="7">
                  <c:v>10</c:v>
                </c:pt>
              </c:numCache>
            </c:numRef>
          </c:val>
          <c:extLst>
            <c:ext xmlns:c16="http://schemas.microsoft.com/office/drawing/2014/chart" uri="{C3380CC4-5D6E-409C-BE32-E72D297353CC}">
              <c16:uniqueId val="{00000000-9ED8-4E02-9B36-BD4FC0AB3079}"/>
            </c:ext>
          </c:extLst>
        </c:ser>
        <c:dLbls>
          <c:dLblPos val="outEnd"/>
          <c:showLegendKey val="0"/>
          <c:showVal val="1"/>
          <c:showCatName val="0"/>
          <c:showSerName val="0"/>
          <c:showPercent val="0"/>
          <c:showBubbleSize val="0"/>
        </c:dLbls>
        <c:gapWidth val="219"/>
        <c:overlap val="-27"/>
        <c:axId val="568799504"/>
        <c:axId val="568790320"/>
      </c:barChart>
      <c:catAx>
        <c:axId val="568799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8790320"/>
        <c:crosses val="autoZero"/>
        <c:auto val="1"/>
        <c:lblAlgn val="ctr"/>
        <c:lblOffset val="100"/>
        <c:noMultiLvlLbl val="0"/>
      </c:catAx>
      <c:valAx>
        <c:axId val="568790320"/>
        <c:scaling>
          <c:orientation val="minMax"/>
        </c:scaling>
        <c:delete val="0"/>
        <c:axPos val="l"/>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879950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Vaide.xlsx]6.a!Tableau croisé dynamique23</c:name>
    <c:fmtId val="1"/>
  </c:pivotSource>
  <c:chart>
    <c:autoTitleDeleted val="0"/>
    <c:pivotFmts>
      <c:pivotFmt>
        <c:idx val="0"/>
        <c:spPr>
          <a:solidFill>
            <a:schemeClr val="accent1"/>
          </a:solidFill>
          <a:ln w="28575" cap="rnd">
            <a:solidFill>
              <a:schemeClr val="accent1"/>
            </a:solidFill>
            <a:round/>
          </a:ln>
          <a:effectLst/>
        </c:spPr>
        <c:marker>
          <c:symbol val="none"/>
        </c:marker>
      </c:pivotFmt>
      <c:pivotFmt>
        <c:idx val="1"/>
        <c:spPr>
          <a:solidFill>
            <a:schemeClr val="accent1"/>
          </a:solidFill>
          <a:ln w="28575" cap="rnd">
            <a:solidFill>
              <a:schemeClr val="accent1"/>
            </a:solidFill>
            <a:round/>
          </a:ln>
          <a:effectLst/>
        </c:spPr>
        <c:marker>
          <c:symbol val="none"/>
        </c:marker>
      </c:pivotFmt>
      <c:pivotFmt>
        <c:idx val="2"/>
        <c:spPr>
          <a:solidFill>
            <a:schemeClr val="accent1"/>
          </a:solidFill>
          <a:ln w="28575" cap="rnd">
            <a:solidFill>
              <a:schemeClr val="accent1"/>
            </a:solidFill>
            <a:round/>
          </a:ln>
          <a:effectLst/>
        </c:spPr>
        <c:marker>
          <c:symbol val="none"/>
        </c:marker>
      </c:pivotFmt>
      <c:pivotFmt>
        <c:idx val="3"/>
        <c:spPr>
          <a:solidFill>
            <a:schemeClr val="accent1"/>
          </a:solidFill>
          <a:ln w="28575" cap="rnd">
            <a:solidFill>
              <a:schemeClr val="accent1"/>
            </a:solidFill>
            <a:round/>
          </a:ln>
          <a:effectLst/>
        </c:spPr>
        <c:marker>
          <c:symbol val="none"/>
        </c:marker>
      </c:pivotFmt>
      <c:pivotFmt>
        <c:idx val="4"/>
        <c:spPr>
          <a:ln w="28575" cap="rnd">
            <a:solidFill>
              <a:schemeClr val="accent1"/>
            </a:solidFill>
            <a:round/>
          </a:ln>
          <a:effectLst/>
        </c:spPr>
        <c:marker>
          <c:symbol val="none"/>
        </c:marker>
      </c:pivotFmt>
      <c:pivotFmt>
        <c:idx val="5"/>
        <c:spPr>
          <a:ln w="28575" cap="rnd">
            <a:solidFill>
              <a:schemeClr val="accent1"/>
            </a:solidFill>
            <a:round/>
          </a:ln>
          <a:effectLst/>
        </c:spPr>
        <c:marker>
          <c:symbol val="none"/>
        </c:marker>
      </c:pivotFmt>
      <c:pivotFmt>
        <c:idx val="6"/>
        <c:spPr>
          <a:ln w="28575" cap="rnd">
            <a:solidFill>
              <a:schemeClr val="accent1"/>
            </a:solidFill>
            <a:round/>
          </a:ln>
          <a:effectLst/>
        </c:spPr>
        <c:marker>
          <c:symbol val="none"/>
        </c:marker>
      </c:pivotFmt>
      <c:pivotFmt>
        <c:idx val="7"/>
        <c:spPr>
          <a:ln w="28575" cap="rnd">
            <a:solidFill>
              <a:schemeClr val="accent1"/>
            </a:solidFill>
            <a:round/>
          </a:ln>
          <a:effectLst/>
        </c:spPr>
        <c:marker>
          <c:symbol val="none"/>
        </c:marker>
      </c:pivotFmt>
    </c:pivotFmts>
    <c:plotArea>
      <c:layout/>
      <c:radarChart>
        <c:radarStyle val="marker"/>
        <c:varyColors val="0"/>
        <c:ser>
          <c:idx val="0"/>
          <c:order val="0"/>
          <c:tx>
            <c:strRef>
              <c:f>'6.a'!$B$3:$B$4</c:f>
              <c:strCache>
                <c:ptCount val="1"/>
                <c:pt idx="0">
                  <c:v>Médical</c:v>
                </c:pt>
              </c:strCache>
            </c:strRef>
          </c:tx>
          <c:spPr>
            <a:ln w="28575" cap="rnd">
              <a:solidFill>
                <a:schemeClr val="accent1"/>
              </a:solidFill>
              <a:round/>
            </a:ln>
            <a:effectLst/>
          </c:spPr>
          <c:marker>
            <c:symbol val="none"/>
          </c:marker>
          <c:cat>
            <c:strRef>
              <c:f>'6.a'!$A$5:$A$10</c:f>
              <c:strCache>
                <c:ptCount val="6"/>
                <c:pt idx="0">
                  <c:v>Compréhension individuelle du projet</c:v>
                </c:pt>
                <c:pt idx="1">
                  <c:v>Compréhension générale du projet</c:v>
                </c:pt>
                <c:pt idx="2">
                  <c:v>Importance d’avoir un SIS pour améliorer la situation sanitaire</c:v>
                </c:pt>
                <c:pt idx="3">
                  <c:v>Adhésion au projet</c:v>
                </c:pt>
                <c:pt idx="4">
                  <c:v>Confiance dans la capacité du projet à être mis en œuvre</c:v>
                </c:pt>
                <c:pt idx="5">
                  <c:v>Performance du SNIS actuel au Gabon</c:v>
                </c:pt>
              </c:strCache>
            </c:strRef>
          </c:cat>
          <c:val>
            <c:numRef>
              <c:f>'6.a'!$B$5:$B$10</c:f>
              <c:numCache>
                <c:formatCode>0.00</c:formatCode>
                <c:ptCount val="6"/>
                <c:pt idx="0">
                  <c:v>7.0930232558139537</c:v>
                </c:pt>
                <c:pt idx="1">
                  <c:v>4.9069767441860463</c:v>
                </c:pt>
                <c:pt idx="2">
                  <c:v>8.3720930232558146</c:v>
                </c:pt>
                <c:pt idx="3">
                  <c:v>8.3023255813953494</c:v>
                </c:pt>
                <c:pt idx="4">
                  <c:v>5.8571428571428568</c:v>
                </c:pt>
                <c:pt idx="5">
                  <c:v>2.8139534883720931</c:v>
                </c:pt>
              </c:numCache>
            </c:numRef>
          </c:val>
          <c:extLst>
            <c:ext xmlns:c16="http://schemas.microsoft.com/office/drawing/2014/chart" uri="{C3380CC4-5D6E-409C-BE32-E72D297353CC}">
              <c16:uniqueId val="{00000000-DD66-47F1-899E-BF9E04997A81}"/>
            </c:ext>
          </c:extLst>
        </c:ser>
        <c:ser>
          <c:idx val="1"/>
          <c:order val="1"/>
          <c:tx>
            <c:strRef>
              <c:f>'6.a'!$C$3:$C$4</c:f>
              <c:strCache>
                <c:ptCount val="1"/>
                <c:pt idx="0">
                  <c:v>NA</c:v>
                </c:pt>
              </c:strCache>
            </c:strRef>
          </c:tx>
          <c:spPr>
            <a:ln w="28575" cap="rnd">
              <a:solidFill>
                <a:schemeClr val="accent2"/>
              </a:solidFill>
              <a:round/>
            </a:ln>
            <a:effectLst/>
          </c:spPr>
          <c:marker>
            <c:symbol val="none"/>
          </c:marker>
          <c:cat>
            <c:strRef>
              <c:f>'6.a'!$A$5:$A$10</c:f>
              <c:strCache>
                <c:ptCount val="6"/>
                <c:pt idx="0">
                  <c:v>Compréhension individuelle du projet</c:v>
                </c:pt>
                <c:pt idx="1">
                  <c:v>Compréhension générale du projet</c:v>
                </c:pt>
                <c:pt idx="2">
                  <c:v>Importance d’avoir un SIS pour améliorer la situation sanitaire</c:v>
                </c:pt>
                <c:pt idx="3">
                  <c:v>Adhésion au projet</c:v>
                </c:pt>
                <c:pt idx="4">
                  <c:v>Confiance dans la capacité du projet à être mis en œuvre</c:v>
                </c:pt>
                <c:pt idx="5">
                  <c:v>Performance du SNIS actuel au Gabon</c:v>
                </c:pt>
              </c:strCache>
            </c:strRef>
          </c:cat>
          <c:val>
            <c:numRef>
              <c:f>'6.a'!$C$5:$C$10</c:f>
              <c:numCache>
                <c:formatCode>0.00</c:formatCode>
                <c:ptCount val="6"/>
                <c:pt idx="0">
                  <c:v>7.5</c:v>
                </c:pt>
                <c:pt idx="1">
                  <c:v>6.5</c:v>
                </c:pt>
                <c:pt idx="2">
                  <c:v>7.25</c:v>
                </c:pt>
                <c:pt idx="3">
                  <c:v>7.75</c:v>
                </c:pt>
                <c:pt idx="4">
                  <c:v>5.75</c:v>
                </c:pt>
                <c:pt idx="5">
                  <c:v>3.5</c:v>
                </c:pt>
              </c:numCache>
            </c:numRef>
          </c:val>
          <c:extLst>
            <c:ext xmlns:c16="http://schemas.microsoft.com/office/drawing/2014/chart" uri="{C3380CC4-5D6E-409C-BE32-E72D297353CC}">
              <c16:uniqueId val="{00000001-DD66-47F1-899E-BF9E04997A81}"/>
            </c:ext>
          </c:extLst>
        </c:ser>
        <c:ser>
          <c:idx val="2"/>
          <c:order val="2"/>
          <c:tx>
            <c:strRef>
              <c:f>'6.a'!$D$3:$D$4</c:f>
              <c:strCache>
                <c:ptCount val="1"/>
                <c:pt idx="0">
                  <c:v>Non Médical</c:v>
                </c:pt>
              </c:strCache>
            </c:strRef>
          </c:tx>
          <c:spPr>
            <a:ln w="28575" cap="rnd">
              <a:solidFill>
                <a:schemeClr val="accent3"/>
              </a:solidFill>
              <a:round/>
            </a:ln>
            <a:effectLst/>
          </c:spPr>
          <c:marker>
            <c:symbol val="none"/>
          </c:marker>
          <c:cat>
            <c:strRef>
              <c:f>'6.a'!$A$5:$A$10</c:f>
              <c:strCache>
                <c:ptCount val="6"/>
                <c:pt idx="0">
                  <c:v>Compréhension individuelle du projet</c:v>
                </c:pt>
                <c:pt idx="1">
                  <c:v>Compréhension générale du projet</c:v>
                </c:pt>
                <c:pt idx="2">
                  <c:v>Importance d’avoir un SIS pour améliorer la situation sanitaire</c:v>
                </c:pt>
                <c:pt idx="3">
                  <c:v>Adhésion au projet</c:v>
                </c:pt>
                <c:pt idx="4">
                  <c:v>Confiance dans la capacité du projet à être mis en œuvre</c:v>
                </c:pt>
                <c:pt idx="5">
                  <c:v>Performance du SNIS actuel au Gabon</c:v>
                </c:pt>
              </c:strCache>
            </c:strRef>
          </c:cat>
          <c:val>
            <c:numRef>
              <c:f>'6.a'!$D$5:$D$10</c:f>
              <c:numCache>
                <c:formatCode>0.00</c:formatCode>
                <c:ptCount val="6"/>
                <c:pt idx="0">
                  <c:v>5</c:v>
                </c:pt>
                <c:pt idx="1">
                  <c:v>5</c:v>
                </c:pt>
                <c:pt idx="2">
                  <c:v>10</c:v>
                </c:pt>
                <c:pt idx="3">
                  <c:v>10</c:v>
                </c:pt>
                <c:pt idx="4">
                  <c:v>1</c:v>
                </c:pt>
                <c:pt idx="5">
                  <c:v>5</c:v>
                </c:pt>
              </c:numCache>
            </c:numRef>
          </c:val>
          <c:extLst>
            <c:ext xmlns:c16="http://schemas.microsoft.com/office/drawing/2014/chart" uri="{C3380CC4-5D6E-409C-BE32-E72D297353CC}">
              <c16:uniqueId val="{00000002-DD66-47F1-899E-BF9E04997A81}"/>
            </c:ext>
          </c:extLst>
        </c:ser>
        <c:ser>
          <c:idx val="3"/>
          <c:order val="3"/>
          <c:tx>
            <c:strRef>
              <c:f>'6.a'!$E$3:$E$4</c:f>
              <c:strCache>
                <c:ptCount val="1"/>
                <c:pt idx="0">
                  <c:v>Para-Médical</c:v>
                </c:pt>
              </c:strCache>
            </c:strRef>
          </c:tx>
          <c:spPr>
            <a:ln w="28575" cap="rnd">
              <a:solidFill>
                <a:schemeClr val="accent4"/>
              </a:solidFill>
              <a:round/>
            </a:ln>
            <a:effectLst/>
          </c:spPr>
          <c:marker>
            <c:symbol val="none"/>
          </c:marker>
          <c:cat>
            <c:strRef>
              <c:f>'6.a'!$A$5:$A$10</c:f>
              <c:strCache>
                <c:ptCount val="6"/>
                <c:pt idx="0">
                  <c:v>Compréhension individuelle du projet</c:v>
                </c:pt>
                <c:pt idx="1">
                  <c:v>Compréhension générale du projet</c:v>
                </c:pt>
                <c:pt idx="2">
                  <c:v>Importance d’avoir un SIS pour améliorer la situation sanitaire</c:v>
                </c:pt>
                <c:pt idx="3">
                  <c:v>Adhésion au projet</c:v>
                </c:pt>
                <c:pt idx="4">
                  <c:v>Confiance dans la capacité du projet à être mis en œuvre</c:v>
                </c:pt>
                <c:pt idx="5">
                  <c:v>Performance du SNIS actuel au Gabon</c:v>
                </c:pt>
              </c:strCache>
            </c:strRef>
          </c:cat>
          <c:val>
            <c:numRef>
              <c:f>'6.a'!$E$5:$E$10</c:f>
              <c:numCache>
                <c:formatCode>0.00</c:formatCode>
                <c:ptCount val="6"/>
                <c:pt idx="0">
                  <c:v>5.8666666666666663</c:v>
                </c:pt>
                <c:pt idx="1">
                  <c:v>4.6557377049180326</c:v>
                </c:pt>
                <c:pt idx="2">
                  <c:v>8.0327868852459012</c:v>
                </c:pt>
                <c:pt idx="3">
                  <c:v>8.068965517241379</c:v>
                </c:pt>
                <c:pt idx="4">
                  <c:v>6.5901639344262293</c:v>
                </c:pt>
                <c:pt idx="5">
                  <c:v>4.360655737704918</c:v>
                </c:pt>
              </c:numCache>
            </c:numRef>
          </c:val>
          <c:extLst>
            <c:ext xmlns:c16="http://schemas.microsoft.com/office/drawing/2014/chart" uri="{C3380CC4-5D6E-409C-BE32-E72D297353CC}">
              <c16:uniqueId val="{00000003-DD66-47F1-899E-BF9E04997A81}"/>
            </c:ext>
          </c:extLst>
        </c:ser>
        <c:dLbls>
          <c:showLegendKey val="0"/>
          <c:showVal val="0"/>
          <c:showCatName val="0"/>
          <c:showSerName val="0"/>
          <c:showPercent val="0"/>
          <c:showBubbleSize val="0"/>
        </c:dLbls>
        <c:axId val="568791960"/>
        <c:axId val="568792616"/>
      </c:radarChart>
      <c:catAx>
        <c:axId val="568791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8792616"/>
        <c:crosses val="autoZero"/>
        <c:auto val="1"/>
        <c:lblAlgn val="ctr"/>
        <c:lblOffset val="100"/>
        <c:noMultiLvlLbl val="0"/>
      </c:catAx>
      <c:valAx>
        <c:axId val="568792616"/>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56879196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Vaide.xlsx]6.b!Tableau croisé dynamique2</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Comparaison entre le niveau d'adhésion et le niveau de confiance dans le projet (moyenne)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s>
    <c:plotArea>
      <c:layout/>
      <c:barChart>
        <c:barDir val="col"/>
        <c:grouping val="clustered"/>
        <c:varyColors val="0"/>
        <c:ser>
          <c:idx val="0"/>
          <c:order val="0"/>
          <c:tx>
            <c:strRef>
              <c:f>'6.b'!$B$2</c:f>
              <c:strCache>
                <c:ptCount val="1"/>
                <c:pt idx="0">
                  <c:v>Moyenne de 6. De 1 à 10, comment évaluez-vous votre confiance dans la capacité du projet à être mis en œuvre ?</c:v>
                </c:pt>
              </c:strCache>
            </c:strRef>
          </c:tx>
          <c:spPr>
            <a:solidFill>
              <a:schemeClr val="accent1"/>
            </a:solidFill>
            <a:ln>
              <a:noFill/>
            </a:ln>
            <a:effectLst/>
          </c:spPr>
          <c:invertIfNegative val="0"/>
          <c:cat>
            <c:strRef>
              <c:f>'6.b'!$A$3:$A$6</c:f>
              <c:strCache>
                <c:ptCount val="3"/>
                <c:pt idx="0">
                  <c:v>Para-Médical</c:v>
                </c:pt>
                <c:pt idx="1">
                  <c:v>Médical</c:v>
                </c:pt>
                <c:pt idx="2">
                  <c:v>Non Médical</c:v>
                </c:pt>
              </c:strCache>
            </c:strRef>
          </c:cat>
          <c:val>
            <c:numRef>
              <c:f>'6.b'!$B$3:$B$6</c:f>
              <c:numCache>
                <c:formatCode>General</c:formatCode>
                <c:ptCount val="3"/>
                <c:pt idx="0">
                  <c:v>6.2065217391304346</c:v>
                </c:pt>
                <c:pt idx="1">
                  <c:v>5.8</c:v>
                </c:pt>
                <c:pt idx="2">
                  <c:v>1</c:v>
                </c:pt>
              </c:numCache>
            </c:numRef>
          </c:val>
          <c:extLst>
            <c:ext xmlns:c16="http://schemas.microsoft.com/office/drawing/2014/chart" uri="{C3380CC4-5D6E-409C-BE32-E72D297353CC}">
              <c16:uniqueId val="{00000000-961B-4B88-A1D1-3800F974785A}"/>
            </c:ext>
          </c:extLst>
        </c:ser>
        <c:ser>
          <c:idx val="1"/>
          <c:order val="1"/>
          <c:tx>
            <c:strRef>
              <c:f>'6.b'!$C$2</c:f>
              <c:strCache>
                <c:ptCount val="1"/>
                <c:pt idx="0">
                  <c:v>Moyenne de 3. De 1 à 10, comment évaluez-vous votre adhésion au projet ?</c:v>
                </c:pt>
              </c:strCache>
            </c:strRef>
          </c:tx>
          <c:spPr>
            <a:solidFill>
              <a:schemeClr val="accent2"/>
            </a:solidFill>
            <a:ln>
              <a:noFill/>
            </a:ln>
            <a:effectLst/>
          </c:spPr>
          <c:invertIfNegative val="0"/>
          <c:cat>
            <c:strRef>
              <c:f>'6.b'!$A$3:$A$6</c:f>
              <c:strCache>
                <c:ptCount val="3"/>
                <c:pt idx="0">
                  <c:v>Para-Médical</c:v>
                </c:pt>
                <c:pt idx="1">
                  <c:v>Médical</c:v>
                </c:pt>
                <c:pt idx="2">
                  <c:v>Non Médical</c:v>
                </c:pt>
              </c:strCache>
            </c:strRef>
          </c:cat>
          <c:val>
            <c:numRef>
              <c:f>'6.b'!$C$3:$C$6</c:f>
              <c:numCache>
                <c:formatCode>General</c:formatCode>
                <c:ptCount val="3"/>
                <c:pt idx="0">
                  <c:v>8.1235955056179776</c:v>
                </c:pt>
                <c:pt idx="1">
                  <c:v>8.1639344262295079</c:v>
                </c:pt>
                <c:pt idx="2">
                  <c:v>10</c:v>
                </c:pt>
              </c:numCache>
            </c:numRef>
          </c:val>
          <c:extLst>
            <c:ext xmlns:c16="http://schemas.microsoft.com/office/drawing/2014/chart" uri="{C3380CC4-5D6E-409C-BE32-E72D297353CC}">
              <c16:uniqueId val="{00000001-961B-4B88-A1D1-3800F974785A}"/>
            </c:ext>
          </c:extLst>
        </c:ser>
        <c:dLbls>
          <c:showLegendKey val="0"/>
          <c:showVal val="0"/>
          <c:showCatName val="0"/>
          <c:showSerName val="0"/>
          <c:showPercent val="0"/>
          <c:showBubbleSize val="0"/>
        </c:dLbls>
        <c:gapWidth val="219"/>
        <c:overlap val="-27"/>
        <c:axId val="468414352"/>
        <c:axId val="468415008"/>
      </c:barChart>
      <c:catAx>
        <c:axId val="4684143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68415008"/>
        <c:crosses val="autoZero"/>
        <c:auto val="1"/>
        <c:lblAlgn val="ctr"/>
        <c:lblOffset val="100"/>
        <c:noMultiLvlLbl val="0"/>
      </c:catAx>
      <c:valAx>
        <c:axId val="46841500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68414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Base de données Vaide.xlsx]8.a!Tableau croisé dynamique1</c:name>
    <c:fmtId val="1"/>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Une très nette perception d'un</a:t>
            </a:r>
            <a:r>
              <a:rPr lang="en-US" baseline="0"/>
              <a:t> impact potentiel très positif sur les conditions de santé des Gabonais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s>
    <c:plotArea>
      <c:layout/>
      <c:pieChart>
        <c:varyColors val="1"/>
        <c:ser>
          <c:idx val="0"/>
          <c:order val="0"/>
          <c:tx>
            <c:strRef>
              <c:f>'8.a'!$B$3</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F7E0-4D86-8B4D-C1EE862E752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F7E0-4D86-8B4D-C1EE862E7522}"/>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F7E0-4D86-8B4D-C1EE862E7522}"/>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'8.a'!$A$4:$A$7</c:f>
              <c:strCache>
                <c:ptCount val="3"/>
                <c:pt idx="0">
                  <c:v>Le projet pourrait détériorer les conditions sanitaires au Gabon</c:v>
                </c:pt>
                <c:pt idx="1">
                  <c:v>Le projet n'aurait aucun impact sur les conditions sanitaires au Gabon</c:v>
                </c:pt>
                <c:pt idx="2">
                  <c:v>Le projet pourrait améliorer les conditions sanitaires au Gabon</c:v>
                </c:pt>
              </c:strCache>
            </c:strRef>
          </c:cat>
          <c:val>
            <c:numRef>
              <c:f>'8.a'!$B$4:$B$7</c:f>
              <c:numCache>
                <c:formatCode>0.00</c:formatCode>
                <c:ptCount val="3"/>
                <c:pt idx="0">
                  <c:v>1.6666666666666667</c:v>
                </c:pt>
                <c:pt idx="1">
                  <c:v>5.4324324324324325</c:v>
                </c:pt>
                <c:pt idx="2">
                  <c:v>8.8173076923076916</c:v>
                </c:pt>
              </c:numCache>
            </c:numRef>
          </c:val>
          <c:extLst>
            <c:ext xmlns:c16="http://schemas.microsoft.com/office/drawing/2014/chart" uri="{C3380CC4-5D6E-409C-BE32-E72D297353CC}">
              <c16:uniqueId val="{00000000-C502-4013-8863-89FA1017C462}"/>
            </c:ext>
          </c:extLst>
        </c:ser>
        <c:dLbls>
          <c:dLblPos val="ctr"/>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Performance actuelle du SIS</a:t>
            </a:r>
            <a:r>
              <a:rPr lang="fr-FR" baseline="0"/>
              <a:t> par critère</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bar"/>
        <c:grouping val="stacked"/>
        <c:varyColors val="0"/>
        <c:ser>
          <c:idx val="0"/>
          <c:order val="0"/>
          <c:tx>
            <c:strRef>
              <c:f>'11.a'!$B$41</c:f>
              <c:strCache>
                <c:ptCount val="1"/>
                <c:pt idx="0">
                  <c:v>Inexistant</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'11.a'!$A$42:$A$48</c:f>
              <c:strCache>
                <c:ptCount val="7"/>
                <c:pt idx="0">
                  <c:v>Compétences</c:v>
                </c:pt>
                <c:pt idx="1">
                  <c:v>Outils et SI</c:v>
                </c:pt>
                <c:pt idx="2">
                  <c:v>Procédures</c:v>
                </c:pt>
                <c:pt idx="3">
                  <c:v>Organisation</c:v>
                </c:pt>
                <c:pt idx="4">
                  <c:v>Comportements</c:v>
                </c:pt>
                <c:pt idx="5">
                  <c:v>Système de contrôle</c:v>
                </c:pt>
                <c:pt idx="6">
                  <c:v>Culture et rites</c:v>
                </c:pt>
              </c:strCache>
            </c:strRef>
          </c:cat>
          <c:val>
            <c:numRef>
              <c:f>'11.a'!$B$42:$B$48</c:f>
              <c:numCache>
                <c:formatCode>0%</c:formatCode>
                <c:ptCount val="7"/>
                <c:pt idx="0">
                  <c:v>0.20553359683794467</c:v>
                </c:pt>
                <c:pt idx="1">
                  <c:v>0.96969696969696972</c:v>
                </c:pt>
                <c:pt idx="2">
                  <c:v>0.74242424242424243</c:v>
                </c:pt>
                <c:pt idx="3">
                  <c:v>0.65151515151515149</c:v>
                </c:pt>
                <c:pt idx="4">
                  <c:v>0.65151515151515149</c:v>
                </c:pt>
                <c:pt idx="5">
                  <c:v>1.0454545454545454</c:v>
                </c:pt>
                <c:pt idx="6">
                  <c:v>1.3181818181818181</c:v>
                </c:pt>
              </c:numCache>
            </c:numRef>
          </c:val>
          <c:extLst>
            <c:ext xmlns:c16="http://schemas.microsoft.com/office/drawing/2014/chart" uri="{C3380CC4-5D6E-409C-BE32-E72D297353CC}">
              <c16:uniqueId val="{00000000-8B3E-40AC-A079-37990DD954CA}"/>
            </c:ext>
          </c:extLst>
        </c:ser>
        <c:ser>
          <c:idx val="1"/>
          <c:order val="1"/>
          <c:tx>
            <c:strRef>
              <c:f>'11.a'!$C$41</c:f>
              <c:strCache>
                <c:ptCount val="1"/>
                <c:pt idx="0">
                  <c:v>médiocre</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'11.a'!$A$42:$A$48</c:f>
              <c:strCache>
                <c:ptCount val="7"/>
                <c:pt idx="0">
                  <c:v>Compétences</c:v>
                </c:pt>
                <c:pt idx="1">
                  <c:v>Outils et SI</c:v>
                </c:pt>
                <c:pt idx="2">
                  <c:v>Procédures</c:v>
                </c:pt>
                <c:pt idx="3">
                  <c:v>Organisation</c:v>
                </c:pt>
                <c:pt idx="4">
                  <c:v>Comportements</c:v>
                </c:pt>
                <c:pt idx="5">
                  <c:v>Système de contrôle</c:v>
                </c:pt>
                <c:pt idx="6">
                  <c:v>Culture et rites</c:v>
                </c:pt>
              </c:strCache>
            </c:strRef>
          </c:cat>
          <c:val>
            <c:numRef>
              <c:f>'11.a'!$C$42:$C$48</c:f>
              <c:numCache>
                <c:formatCode>0%</c:formatCode>
                <c:ptCount val="7"/>
                <c:pt idx="0">
                  <c:v>0.1067193675889328</c:v>
                </c:pt>
                <c:pt idx="1">
                  <c:v>0.66666666666666663</c:v>
                </c:pt>
                <c:pt idx="2">
                  <c:v>0.83333333333333337</c:v>
                </c:pt>
                <c:pt idx="3">
                  <c:v>0.68181818181818177</c:v>
                </c:pt>
                <c:pt idx="4">
                  <c:v>0.66666666666666663</c:v>
                </c:pt>
                <c:pt idx="5">
                  <c:v>0.65151515151515149</c:v>
                </c:pt>
                <c:pt idx="6">
                  <c:v>0.59090909090909094</c:v>
                </c:pt>
              </c:numCache>
            </c:numRef>
          </c:val>
          <c:extLst>
            <c:ext xmlns:c16="http://schemas.microsoft.com/office/drawing/2014/chart" uri="{C3380CC4-5D6E-409C-BE32-E72D297353CC}">
              <c16:uniqueId val="{00000001-8B3E-40AC-A079-37990DD954CA}"/>
            </c:ext>
          </c:extLst>
        </c:ser>
        <c:ser>
          <c:idx val="2"/>
          <c:order val="2"/>
          <c:tx>
            <c:strRef>
              <c:f>'11.a'!$D$41</c:f>
              <c:strCache>
                <c:ptCount val="1"/>
                <c:pt idx="0">
                  <c:v>passable</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'11.a'!$A$42:$A$48</c:f>
              <c:strCache>
                <c:ptCount val="7"/>
                <c:pt idx="0">
                  <c:v>Compétences</c:v>
                </c:pt>
                <c:pt idx="1">
                  <c:v>Outils et SI</c:v>
                </c:pt>
                <c:pt idx="2">
                  <c:v>Procédures</c:v>
                </c:pt>
                <c:pt idx="3">
                  <c:v>Organisation</c:v>
                </c:pt>
                <c:pt idx="4">
                  <c:v>Comportements</c:v>
                </c:pt>
                <c:pt idx="5">
                  <c:v>Système de contrôle</c:v>
                </c:pt>
                <c:pt idx="6">
                  <c:v>Culture et rites</c:v>
                </c:pt>
              </c:strCache>
            </c:strRef>
          </c:cat>
          <c:val>
            <c:numRef>
              <c:f>'11.a'!$D$42:$D$48</c:f>
              <c:numCache>
                <c:formatCode>0%</c:formatCode>
                <c:ptCount val="7"/>
                <c:pt idx="0">
                  <c:v>0.39130434782608697</c:v>
                </c:pt>
                <c:pt idx="1">
                  <c:v>1.4090909090909092</c:v>
                </c:pt>
                <c:pt idx="2">
                  <c:v>1.606060606060606</c:v>
                </c:pt>
                <c:pt idx="3">
                  <c:v>1.5303030303030303</c:v>
                </c:pt>
                <c:pt idx="4">
                  <c:v>1.7272727272727273</c:v>
                </c:pt>
                <c:pt idx="5">
                  <c:v>1.5606060606060606</c:v>
                </c:pt>
                <c:pt idx="6">
                  <c:v>1.2272727272727273</c:v>
                </c:pt>
              </c:numCache>
            </c:numRef>
          </c:val>
          <c:extLst>
            <c:ext xmlns:c16="http://schemas.microsoft.com/office/drawing/2014/chart" uri="{C3380CC4-5D6E-409C-BE32-E72D297353CC}">
              <c16:uniqueId val="{00000002-8B3E-40AC-A079-37990DD954CA}"/>
            </c:ext>
          </c:extLst>
        </c:ser>
        <c:ser>
          <c:idx val="3"/>
          <c:order val="3"/>
          <c:tx>
            <c:strRef>
              <c:f>'11.a'!$E$41</c:f>
              <c:strCache>
                <c:ptCount val="1"/>
                <c:pt idx="0">
                  <c:v>bien</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'11.a'!$A$42:$A$48</c:f>
              <c:strCache>
                <c:ptCount val="7"/>
                <c:pt idx="0">
                  <c:v>Compétences</c:v>
                </c:pt>
                <c:pt idx="1">
                  <c:v>Outils et SI</c:v>
                </c:pt>
                <c:pt idx="2">
                  <c:v>Procédures</c:v>
                </c:pt>
                <c:pt idx="3">
                  <c:v>Organisation</c:v>
                </c:pt>
                <c:pt idx="4">
                  <c:v>Comportements</c:v>
                </c:pt>
                <c:pt idx="5">
                  <c:v>Système de contrôle</c:v>
                </c:pt>
                <c:pt idx="6">
                  <c:v>Culture et rites</c:v>
                </c:pt>
              </c:strCache>
            </c:strRef>
          </c:cat>
          <c:val>
            <c:numRef>
              <c:f>'11.a'!$E$42:$E$48</c:f>
              <c:numCache>
                <c:formatCode>0%</c:formatCode>
                <c:ptCount val="7"/>
                <c:pt idx="0">
                  <c:v>0.24110671936758893</c:v>
                </c:pt>
                <c:pt idx="1">
                  <c:v>0.54545454545454541</c:v>
                </c:pt>
                <c:pt idx="2">
                  <c:v>0.43939393939393939</c:v>
                </c:pt>
                <c:pt idx="3">
                  <c:v>0.72727272727272729</c:v>
                </c:pt>
                <c:pt idx="4">
                  <c:v>0.56060606060606055</c:v>
                </c:pt>
                <c:pt idx="5">
                  <c:v>0.39393939393939392</c:v>
                </c:pt>
                <c:pt idx="6">
                  <c:v>0.42424242424242425</c:v>
                </c:pt>
              </c:numCache>
            </c:numRef>
          </c:val>
          <c:extLst>
            <c:ext xmlns:c16="http://schemas.microsoft.com/office/drawing/2014/chart" uri="{C3380CC4-5D6E-409C-BE32-E72D297353CC}">
              <c16:uniqueId val="{00000003-8B3E-40AC-A079-37990DD954CA}"/>
            </c:ext>
          </c:extLst>
        </c:ser>
        <c:ser>
          <c:idx val="4"/>
          <c:order val="4"/>
          <c:tx>
            <c:strRef>
              <c:f>'11.a'!$F$41</c:f>
              <c:strCache>
                <c:ptCount val="1"/>
                <c:pt idx="0">
                  <c:v>Excellent</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'11.a'!$A$42:$A$48</c:f>
              <c:strCache>
                <c:ptCount val="7"/>
                <c:pt idx="0">
                  <c:v>Compétences</c:v>
                </c:pt>
                <c:pt idx="1">
                  <c:v>Outils et SI</c:v>
                </c:pt>
                <c:pt idx="2">
                  <c:v>Procédures</c:v>
                </c:pt>
                <c:pt idx="3">
                  <c:v>Organisation</c:v>
                </c:pt>
                <c:pt idx="4">
                  <c:v>Comportements</c:v>
                </c:pt>
                <c:pt idx="5">
                  <c:v>Système de contrôle</c:v>
                </c:pt>
                <c:pt idx="6">
                  <c:v>Culture et rites</c:v>
                </c:pt>
              </c:strCache>
            </c:strRef>
          </c:cat>
          <c:val>
            <c:numRef>
              <c:f>'11.a'!$F$42:$F$48</c:f>
              <c:numCache>
                <c:formatCode>0%</c:formatCode>
                <c:ptCount val="7"/>
                <c:pt idx="0">
                  <c:v>2.3715415019762844E-2</c:v>
                </c:pt>
                <c:pt idx="1">
                  <c:v>0.12121212121212122</c:v>
                </c:pt>
                <c:pt idx="2">
                  <c:v>9.0909090909090912E-2</c:v>
                </c:pt>
                <c:pt idx="3">
                  <c:v>9.0909090909090912E-2</c:v>
                </c:pt>
                <c:pt idx="4">
                  <c:v>9.0909090909090912E-2</c:v>
                </c:pt>
                <c:pt idx="5">
                  <c:v>4.5454545454545456E-2</c:v>
                </c:pt>
                <c:pt idx="6">
                  <c:v>0.10606060606060606</c:v>
                </c:pt>
              </c:numCache>
            </c:numRef>
          </c:val>
          <c:extLst>
            <c:ext xmlns:c16="http://schemas.microsoft.com/office/drawing/2014/chart" uri="{C3380CC4-5D6E-409C-BE32-E72D297353CC}">
              <c16:uniqueId val="{00000004-8B3E-40AC-A079-37990DD954CA}"/>
            </c:ext>
          </c:extLst>
        </c:ser>
        <c:ser>
          <c:idx val="5"/>
          <c:order val="5"/>
          <c:tx>
            <c:strRef>
              <c:f>'11.a'!$G$41</c:f>
              <c:strCache>
                <c:ptCount val="1"/>
                <c:pt idx="0">
                  <c:v>NA</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'11.a'!$A$42:$A$48</c:f>
              <c:strCache>
                <c:ptCount val="7"/>
                <c:pt idx="0">
                  <c:v>Compétences</c:v>
                </c:pt>
                <c:pt idx="1">
                  <c:v>Outils et SI</c:v>
                </c:pt>
                <c:pt idx="2">
                  <c:v>Procédures</c:v>
                </c:pt>
                <c:pt idx="3">
                  <c:v>Organisation</c:v>
                </c:pt>
                <c:pt idx="4">
                  <c:v>Comportements</c:v>
                </c:pt>
                <c:pt idx="5">
                  <c:v>Système de contrôle</c:v>
                </c:pt>
                <c:pt idx="6">
                  <c:v>Culture et rites</c:v>
                </c:pt>
              </c:strCache>
            </c:strRef>
          </c:cat>
          <c:val>
            <c:numRef>
              <c:f>'11.a'!$G$42:$G$48</c:f>
              <c:numCache>
                <c:formatCode>0%</c:formatCode>
                <c:ptCount val="7"/>
                <c:pt idx="0">
                  <c:v>3.1620553359683792E-2</c:v>
                </c:pt>
                <c:pt idx="1">
                  <c:v>0.13636363636363635</c:v>
                </c:pt>
                <c:pt idx="2">
                  <c:v>0.13636363636363635</c:v>
                </c:pt>
                <c:pt idx="3">
                  <c:v>0.15151515151515152</c:v>
                </c:pt>
                <c:pt idx="4">
                  <c:v>0.15151515151515152</c:v>
                </c:pt>
                <c:pt idx="5">
                  <c:v>0.15151515151515152</c:v>
                </c:pt>
                <c:pt idx="6">
                  <c:v>0.18181818181818182</c:v>
                </c:pt>
              </c:numCache>
            </c:numRef>
          </c:val>
          <c:extLst>
            <c:ext xmlns:c16="http://schemas.microsoft.com/office/drawing/2014/chart" uri="{C3380CC4-5D6E-409C-BE32-E72D297353CC}">
              <c16:uniqueId val="{00000005-8B3E-40AC-A079-37990DD954CA}"/>
            </c:ext>
          </c:extLst>
        </c:ser>
        <c:dLbls>
          <c:dLblPos val="ctr"/>
          <c:showLegendKey val="0"/>
          <c:showVal val="1"/>
          <c:showCatName val="0"/>
          <c:showSerName val="0"/>
          <c:showPercent val="0"/>
          <c:showBubbleSize val="0"/>
        </c:dLbls>
        <c:gapWidth val="150"/>
        <c:overlap val="100"/>
        <c:axId val="544334208"/>
        <c:axId val="544332240"/>
      </c:barChart>
      <c:catAx>
        <c:axId val="5443342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44332240"/>
        <c:crosses val="autoZero"/>
        <c:auto val="1"/>
        <c:lblAlgn val="ctr"/>
        <c:lblOffset val="100"/>
        <c:noMultiLvlLbl val="0"/>
      </c:catAx>
      <c:valAx>
        <c:axId val="544332240"/>
        <c:scaling>
          <c:orientation val="minMax"/>
        </c:scaling>
        <c:delete val="0"/>
        <c:axPos val="b"/>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443342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_xlchart.v1.3</cx:f>
      </cx:strDim>
      <cx:numDim type="size">
        <cx:f>_xlchart.v1.5</cx:f>
      </cx:numDim>
    </cx:data>
  </cx:chartData>
  <cx:chart>
    <cx:title pos="t" align="ctr" overlay="0"/>
    <cx:plotArea>
      <cx:plotAreaRegion>
        <cx:series layoutId="treemap" uniqueId="{06F3F1C1-5431-4D11-B27A-ABAA633DB40A}">
          <cx:tx>
            <cx:txData>
              <cx:f>_xlchart.v1.4</cx:f>
              <cx:v>Nombre de 14. Sous-projet sélectionné</cx:v>
            </cx:txData>
          </cx:tx>
          <cx:dataLabels pos="inEnd">
            <cx:visibility seriesName="0" categoryName="1" value="0"/>
          </cx:dataLabels>
          <cx:dataId val="0"/>
          <cx:layoutPr>
            <cx:parentLabelLayout val="overlapping"/>
          </cx:layoutPr>
        </cx:series>
      </cx:plotAreaRegion>
    </cx:plotArea>
    <cx:legend pos="t" align="ctr" overlay="0"/>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_xlchart.v1.0</cx:f>
      </cx:strDim>
      <cx:numDim type="size">
        <cx:f>_xlchart.v1.2</cx:f>
      </cx:numDim>
    </cx:data>
  </cx:chartData>
  <cx:chart>
    <cx:title pos="t" align="ctr" overlay="0"/>
    <cx:plotArea>
      <cx:plotAreaRegion>
        <cx:series layoutId="treemap" uniqueId="{116DBAA1-F859-4C03-98CB-683283DF5FB7}" formatIdx="1">
          <cx:tx>
            <cx:txData>
              <cx:f>_xlchart.v1.1</cx:f>
              <cx:v>Nombre de 14. Sous-projet sélectionné</cx:v>
            </cx:txData>
          </cx:tx>
          <cx:dataLabels pos="inEnd">
            <cx:visibility seriesName="0" categoryName="1" value="0"/>
            <cx:separator>, </cx:separator>
          </cx:dataLabels>
          <cx:dataId val="0"/>
          <cx:layoutPr>
            <cx:parentLabelLayout val="overlapping"/>
          </cx:layoutPr>
        </cx:series>
      </cx:plotAreaRegion>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69">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alpha val="75000"/>
        </a:schemeClr>
      </a:solidFill>
    </cs:spPr>
  </cs:dataPoint>
  <cs:dataPoint3D>
    <cs:lnRef idx="0"/>
    <cs:fillRef idx="1">
      <cs:styleClr val="auto"/>
    </cs:fillRef>
    <cs:effectRef idx="0"/>
    <cs:fontRef idx="minor">
      <a:schemeClr val="tx1"/>
    </cs:fontRef>
    <cs:spPr>
      <a:solidFill>
        <a:schemeClr val="phClr">
          <a:alpha val="75000"/>
        </a:schemeClr>
      </a:solidFill>
    </cs:spPr>
  </cs:dataPoint3D>
  <cs:dataPointLine>
    <cs:lnRef idx="0">
      <cs:styleClr val="auto"/>
    </cs:lnRef>
    <cs:fillRef idx="1"/>
    <cs:effectRef idx="0"/>
    <cs:fontRef idx="minor">
      <a:schemeClr val="tx1"/>
    </cs:fontRef>
    <cs:spPr>
      <a:ln w="19050" cap="rnd">
        <a:solidFill>
          <a:schemeClr val="phClr">
            <a:alpha val="50000"/>
          </a:scheme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410">
  <cs:axisTitle>
    <cs:lnRef idx="0"/>
    <cs:fillRef idx="0"/>
    <cs:effectRef idx="0"/>
    <cs:fontRef idx="minor">
      <a:schemeClr val="tx1">
        <a:lumMod val="65000"/>
        <a:lumOff val="35000"/>
      </a:schemeClr>
    </cs:fontRef>
    <cs:spPr>
      <a:solidFill>
        <a:schemeClr val="bg1">
          <a:lumMod val="65000"/>
        </a:schemeClr>
      </a:solidFill>
      <a:ln w="19050">
        <a:solidFill>
          <a:schemeClr val="bg1"/>
        </a:solidFill>
      </a:ln>
    </cs:spPr>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lt1"/>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w="19050">
        <a:solidFill>
          <a:schemeClr val="lt1"/>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15.xml><?xml version="1.0" encoding="utf-8"?>
<cs:chartStyle xmlns:cs="http://schemas.microsoft.com/office/drawing/2012/chartStyle" xmlns:a="http://schemas.openxmlformats.org/drawingml/2006/main" id="410">
  <cs:axisTitle>
    <cs:lnRef idx="0"/>
    <cs:fillRef idx="0"/>
    <cs:effectRef idx="0"/>
    <cs:fontRef idx="minor">
      <a:schemeClr val="tx1">
        <a:lumMod val="65000"/>
        <a:lumOff val="35000"/>
      </a:schemeClr>
    </cs:fontRef>
    <cs:spPr>
      <a:solidFill>
        <a:schemeClr val="bg1">
          <a:lumMod val="65000"/>
        </a:schemeClr>
      </a:solidFill>
      <a:ln w="19050">
        <a:solidFill>
          <a:schemeClr val="bg1"/>
        </a:solidFill>
      </a:ln>
    </cs:spPr>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lt1"/>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w="19050">
        <a:solidFill>
          <a:schemeClr val="lt1"/>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2" Type="http://schemas.microsoft.com/office/2014/relationships/chartEx" Target="../charts/chartEx2.xml"/><Relationship Id="rId1" Type="http://schemas.microsoft.com/office/2014/relationships/chartEx" Target="../charts/chartEx1.xml"/></Relationships>
</file>

<file path=xl/drawings/drawing1.xml><?xml version="1.0" encoding="utf-8"?>
<xdr:wsDr xmlns:xdr="http://schemas.openxmlformats.org/drawingml/2006/spreadsheetDrawing" xmlns:a="http://schemas.openxmlformats.org/drawingml/2006/main">
  <xdr:twoCellAnchor>
    <xdr:from>
      <xdr:col>2</xdr:col>
      <xdr:colOff>285750</xdr:colOff>
      <xdr:row>0</xdr:row>
      <xdr:rowOff>85724</xdr:rowOff>
    </xdr:from>
    <xdr:to>
      <xdr:col>10</xdr:col>
      <xdr:colOff>577849</xdr:colOff>
      <xdr:row>18</xdr:row>
      <xdr:rowOff>19050</xdr:rowOff>
    </xdr:to>
    <xdr:graphicFrame macro="">
      <xdr:nvGraphicFramePr>
        <xdr:cNvPr id="2" name="Graphique 1">
          <a:extLst>
            <a:ext uri="{FF2B5EF4-FFF2-40B4-BE49-F238E27FC236}">
              <a16:creationId xmlns:a16="http://schemas.microsoft.com/office/drawing/2014/main" id="{858DB026-1004-4049-B988-5D6A5C9A77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9</xdr:row>
      <xdr:rowOff>105144</xdr:rowOff>
    </xdr:from>
    <xdr:to>
      <xdr:col>4</xdr:col>
      <xdr:colOff>702193</xdr:colOff>
      <xdr:row>26</xdr:row>
      <xdr:rowOff>57298</xdr:rowOff>
    </xdr:to>
    <xdr:graphicFrame macro="">
      <xdr:nvGraphicFramePr>
        <xdr:cNvPr id="3" name="Graphique 2">
          <a:extLst>
            <a:ext uri="{FF2B5EF4-FFF2-40B4-BE49-F238E27FC236}">
              <a16:creationId xmlns:a16="http://schemas.microsoft.com/office/drawing/2014/main" id="{E7D4AD02-BEE4-45AE-BD4F-AA5B4287AF2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10</xdr:row>
      <xdr:rowOff>15875</xdr:rowOff>
    </xdr:from>
    <xdr:to>
      <xdr:col>6</xdr:col>
      <xdr:colOff>209550</xdr:colOff>
      <xdr:row>27</xdr:row>
      <xdr:rowOff>60325</xdr:rowOff>
    </xdr:to>
    <xdr:graphicFrame macro="">
      <xdr:nvGraphicFramePr>
        <xdr:cNvPr id="2" name="Graphique 1">
          <a:extLst>
            <a:ext uri="{FF2B5EF4-FFF2-40B4-BE49-F238E27FC236}">
              <a16:creationId xmlns:a16="http://schemas.microsoft.com/office/drawing/2014/main" id="{B1064DAC-5780-4C52-8C9E-25C09B3AB3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504824</xdr:colOff>
      <xdr:row>12</xdr:row>
      <xdr:rowOff>139700</xdr:rowOff>
    </xdr:from>
    <xdr:to>
      <xdr:col>1</xdr:col>
      <xdr:colOff>5295899</xdr:colOff>
      <xdr:row>31</xdr:row>
      <xdr:rowOff>15875</xdr:rowOff>
    </xdr:to>
    <xdr:graphicFrame macro="">
      <xdr:nvGraphicFramePr>
        <xdr:cNvPr id="2" name="Graphique 1">
          <a:extLst>
            <a:ext uri="{FF2B5EF4-FFF2-40B4-BE49-F238E27FC236}">
              <a16:creationId xmlns:a16="http://schemas.microsoft.com/office/drawing/2014/main" id="{B82616B4-6CCB-4AE3-B287-9EBA241910E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9524</xdr:colOff>
      <xdr:row>6</xdr:row>
      <xdr:rowOff>117474</xdr:rowOff>
    </xdr:from>
    <xdr:to>
      <xdr:col>3</xdr:col>
      <xdr:colOff>850899</xdr:colOff>
      <xdr:row>27</xdr:row>
      <xdr:rowOff>6349</xdr:rowOff>
    </xdr:to>
    <xdr:graphicFrame macro="">
      <xdr:nvGraphicFramePr>
        <xdr:cNvPr id="2" name="Graphique 1">
          <a:extLst>
            <a:ext uri="{FF2B5EF4-FFF2-40B4-BE49-F238E27FC236}">
              <a16:creationId xmlns:a16="http://schemas.microsoft.com/office/drawing/2014/main" id="{94EBE26A-0D5C-49E6-83C1-C183F72279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212724</xdr:colOff>
      <xdr:row>14</xdr:row>
      <xdr:rowOff>73024</xdr:rowOff>
    </xdr:from>
    <xdr:to>
      <xdr:col>3</xdr:col>
      <xdr:colOff>2254250</xdr:colOff>
      <xdr:row>38</xdr:row>
      <xdr:rowOff>82550</xdr:rowOff>
    </xdr:to>
    <xdr:graphicFrame macro="">
      <xdr:nvGraphicFramePr>
        <xdr:cNvPr id="2" name="Graphique 1">
          <a:extLst>
            <a:ext uri="{FF2B5EF4-FFF2-40B4-BE49-F238E27FC236}">
              <a16:creationId xmlns:a16="http://schemas.microsoft.com/office/drawing/2014/main" id="{C934F031-05FA-4461-85EB-F0CA44878C3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5</xdr:col>
      <xdr:colOff>241300</xdr:colOff>
      <xdr:row>2</xdr:row>
      <xdr:rowOff>130174</xdr:rowOff>
    </xdr:from>
    <xdr:to>
      <xdr:col>19</xdr:col>
      <xdr:colOff>285750</xdr:colOff>
      <xdr:row>29</xdr:row>
      <xdr:rowOff>12700</xdr:rowOff>
    </xdr:to>
    <xdr:graphicFrame macro="">
      <xdr:nvGraphicFramePr>
        <xdr:cNvPr id="3" name="Graphique 2">
          <a:extLst>
            <a:ext uri="{FF2B5EF4-FFF2-40B4-BE49-F238E27FC236}">
              <a16:creationId xmlns:a16="http://schemas.microsoft.com/office/drawing/2014/main" id="{E021C07A-DB7B-435C-A958-9107D03008A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2</xdr:col>
      <xdr:colOff>494392</xdr:colOff>
      <xdr:row>1</xdr:row>
      <xdr:rowOff>16329</xdr:rowOff>
    </xdr:from>
    <xdr:to>
      <xdr:col>3</xdr:col>
      <xdr:colOff>1882321</xdr:colOff>
      <xdr:row>14</xdr:row>
      <xdr:rowOff>137886</xdr:rowOff>
    </xdr:to>
    <xdr:graphicFrame macro="">
      <xdr:nvGraphicFramePr>
        <xdr:cNvPr id="2" name="Graphique 1">
          <a:extLst>
            <a:ext uri="{FF2B5EF4-FFF2-40B4-BE49-F238E27FC236}">
              <a16:creationId xmlns:a16="http://schemas.microsoft.com/office/drawing/2014/main" id="{3C4514FB-0BE5-4774-9335-080E4C023C4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2</xdr:col>
      <xdr:colOff>539748</xdr:colOff>
      <xdr:row>0</xdr:row>
      <xdr:rowOff>52613</xdr:rowOff>
    </xdr:from>
    <xdr:to>
      <xdr:col>6</xdr:col>
      <xdr:colOff>743856</xdr:colOff>
      <xdr:row>16</xdr:row>
      <xdr:rowOff>145142</xdr:rowOff>
    </xdr:to>
    <xdr:graphicFrame macro="">
      <xdr:nvGraphicFramePr>
        <xdr:cNvPr id="2" name="Graphique 1">
          <a:extLst>
            <a:ext uri="{FF2B5EF4-FFF2-40B4-BE49-F238E27FC236}">
              <a16:creationId xmlns:a16="http://schemas.microsoft.com/office/drawing/2014/main" id="{ED4E2309-CCF2-447E-9DFE-E5901B765C3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1128889</xdr:colOff>
      <xdr:row>12</xdr:row>
      <xdr:rowOff>53620</xdr:rowOff>
    </xdr:from>
    <xdr:to>
      <xdr:col>5</xdr:col>
      <xdr:colOff>239889</xdr:colOff>
      <xdr:row>34</xdr:row>
      <xdr:rowOff>21165</xdr:rowOff>
    </xdr:to>
    <xdr:graphicFrame macro="">
      <xdr:nvGraphicFramePr>
        <xdr:cNvPr id="2" name="Graphique 1">
          <a:extLst>
            <a:ext uri="{FF2B5EF4-FFF2-40B4-BE49-F238E27FC236}">
              <a16:creationId xmlns:a16="http://schemas.microsoft.com/office/drawing/2014/main" id="{853EAF68-DF93-4EF9-A264-5D537C533BA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104774</xdr:colOff>
      <xdr:row>6</xdr:row>
      <xdr:rowOff>15874</xdr:rowOff>
    </xdr:from>
    <xdr:to>
      <xdr:col>4</xdr:col>
      <xdr:colOff>120649</xdr:colOff>
      <xdr:row>24</xdr:row>
      <xdr:rowOff>82549</xdr:rowOff>
    </xdr:to>
    <xdr:graphicFrame macro="">
      <xdr:nvGraphicFramePr>
        <xdr:cNvPr id="2" name="Graphique 1">
          <a:extLst>
            <a:ext uri="{FF2B5EF4-FFF2-40B4-BE49-F238E27FC236}">
              <a16:creationId xmlns:a16="http://schemas.microsoft.com/office/drawing/2014/main" id="{CC417B4B-3AB4-4A9F-ACCE-7913D72AB4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8</xdr:row>
      <xdr:rowOff>98424</xdr:rowOff>
    </xdr:from>
    <xdr:to>
      <xdr:col>7</xdr:col>
      <xdr:colOff>158750</xdr:colOff>
      <xdr:row>32</xdr:row>
      <xdr:rowOff>19049</xdr:rowOff>
    </xdr:to>
    <xdr:graphicFrame macro="">
      <xdr:nvGraphicFramePr>
        <xdr:cNvPr id="2" name="Graphique 1">
          <a:extLst>
            <a:ext uri="{FF2B5EF4-FFF2-40B4-BE49-F238E27FC236}">
              <a16:creationId xmlns:a16="http://schemas.microsoft.com/office/drawing/2014/main" id="{881D098D-0D5B-402E-B796-31A4C42317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8</xdr:col>
      <xdr:colOff>234950</xdr:colOff>
      <xdr:row>24</xdr:row>
      <xdr:rowOff>136524</xdr:rowOff>
    </xdr:from>
    <xdr:to>
      <xdr:col>10</xdr:col>
      <xdr:colOff>4965700</xdr:colOff>
      <xdr:row>42</xdr:row>
      <xdr:rowOff>107949</xdr:rowOff>
    </xdr:to>
    <xdr:graphicFrame macro="">
      <xdr:nvGraphicFramePr>
        <xdr:cNvPr id="2" name="Graphique 1">
          <a:extLst>
            <a:ext uri="{FF2B5EF4-FFF2-40B4-BE49-F238E27FC236}">
              <a16:creationId xmlns:a16="http://schemas.microsoft.com/office/drawing/2014/main" id="{1883E27A-D268-45C4-89C3-947BEBE082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1539875</xdr:colOff>
      <xdr:row>11</xdr:row>
      <xdr:rowOff>41275</xdr:rowOff>
    </xdr:from>
    <xdr:to>
      <xdr:col>5</xdr:col>
      <xdr:colOff>6111875</xdr:colOff>
      <xdr:row>28</xdr:row>
      <xdr:rowOff>85725</xdr:rowOff>
    </xdr:to>
    <mc:AlternateContent xmlns:mc="http://schemas.openxmlformats.org/markup-compatibility/2006">
      <mc:Choice xmlns:cx1="http://schemas.microsoft.com/office/drawing/2015/9/8/chartex" Requires="cx1">
        <xdr:graphicFrame macro="">
          <xdr:nvGraphicFramePr>
            <xdr:cNvPr id="2" name="Graphique 1">
              <a:extLst>
                <a:ext uri="{FF2B5EF4-FFF2-40B4-BE49-F238E27FC236}">
                  <a16:creationId xmlns:a16="http://schemas.microsoft.com/office/drawing/2014/main" id="{920F1CC9-A549-466C-A0EF-5C58D4D8FD64}"/>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3198475" y="1787525"/>
              <a:ext cx="4572000" cy="309245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0</xdr:col>
      <xdr:colOff>136524</xdr:colOff>
      <xdr:row>25</xdr:row>
      <xdr:rowOff>104774</xdr:rowOff>
    </xdr:from>
    <xdr:to>
      <xdr:col>3</xdr:col>
      <xdr:colOff>488950</xdr:colOff>
      <xdr:row>45</xdr:row>
      <xdr:rowOff>95249</xdr:rowOff>
    </xdr:to>
    <mc:AlternateContent xmlns:mc="http://schemas.openxmlformats.org/markup-compatibility/2006">
      <mc:Choice xmlns:cx1="http://schemas.microsoft.com/office/drawing/2015/9/8/chartex" Requires="cx1">
        <xdr:graphicFrame macro="">
          <xdr:nvGraphicFramePr>
            <xdr:cNvPr id="3" name="Graphique 2">
              <a:extLst>
                <a:ext uri="{FF2B5EF4-FFF2-40B4-BE49-F238E27FC236}">
                  <a16:creationId xmlns:a16="http://schemas.microsoft.com/office/drawing/2014/main" id="{5D699AA9-F17E-4622-A11D-D84B9FF1E42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36524" y="4422774"/>
              <a:ext cx="9337676" cy="3165475"/>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Base%20de%20donn&#233;es%20enqu&#234;te%20SIS%20Gabon%20(In&#232;s)1%20-%20Copi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ées"/>
      <sheetName val="liste"/>
      <sheetName val="G1 - Q1 Indiv"/>
      <sheetName val="G2 - Métiers Comp. Ind. vs Gen."/>
      <sheetName val="G3 - CSP Comp. Groupée"/>
      <sheetName val="G3 - Régions Comp. Groupée"/>
      <sheetName val="G4 - Q1 à Q3 par CSP"/>
      <sheetName val="G4 - Q1 à Q3 par CSP (2)"/>
      <sheetName val="G5 - Croisement par CSP"/>
      <sheetName val="G6 - Données par catégorie"/>
      <sheetName val="G7 - Données par CSP (2 bull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eschryver, Pauline" refreshedDate="43255.675343402778" createdVersion="6" refreshedVersion="6" minRefreshableVersion="3" recordCount="177" xr:uid="{78C61638-D7D3-474D-AE07-134B7A033CB3}">
  <cacheSource type="worksheet">
    <worksheetSource ref="A1:AK178" sheet="Base de données"/>
  </cacheSource>
  <cacheFields count="99">
    <cacheField name="N° de fiche" numFmtId="0">
      <sharedItems containsString="0" containsBlank="1" containsNumber="1" containsInteger="1" minValue="1" maxValue="176"/>
    </cacheField>
    <cacheField name="Date" numFmtId="14">
      <sharedItems containsNonDate="0" containsDate="1" containsString="0" containsBlank="1" minDate="2018-04-19T00:00:00" maxDate="2018-05-25T00:00:00"/>
    </cacheField>
    <cacheField name="Région" numFmtId="0">
      <sharedItems/>
    </cacheField>
    <cacheField name="Département" numFmtId="0">
      <sharedItems containsBlank="1"/>
    </cacheField>
    <cacheField name="Nom de la structure" numFmtId="0">
      <sharedItems containsBlank="1"/>
    </cacheField>
    <cacheField name="Type de structure" numFmtId="0">
      <sharedItems containsBlank="1"/>
    </cacheField>
    <cacheField name="Secteur" numFmtId="0">
      <sharedItems containsBlank="1"/>
    </cacheField>
    <cacheField name="Nombre de personnel dans la structure" numFmtId="0">
      <sharedItems containsBlank="1" containsMixedTypes="1" containsNumber="1" containsInteger="1" minValue="2" maxValue="4500"/>
    </cacheField>
    <cacheField name="Ville" numFmtId="0">
      <sharedItems containsBlank="1"/>
    </cacheField>
    <cacheField name="Arrondissement" numFmtId="0">
      <sharedItems containsBlank="1"/>
    </cacheField>
    <cacheField name="Quartier" numFmtId="0">
      <sharedItems containsNonDate="0" containsString="0" containsBlank="1"/>
    </cacheField>
    <cacheField name="Village" numFmtId="0">
      <sharedItems containsNonDate="0" containsString="0" containsBlank="1"/>
    </cacheField>
    <cacheField name="Date d'ouverture" numFmtId="0">
      <sharedItems containsDate="1" containsBlank="1" containsMixedTypes="1" minDate="1900-01-09T14:38:04" maxDate="1900-01-09T14:38:04"/>
    </cacheField>
    <cacheField name="Population desservie" numFmtId="0">
      <sharedItems containsBlank="1" containsMixedTypes="1" containsNumber="1" containsInteger="1" minValue="5000" maxValue="908048"/>
    </cacheField>
    <cacheField name="Nombre de patients/jour" numFmtId="0">
      <sharedItems containsBlank="1" containsMixedTypes="1" containsNumber="1" containsInteger="1" minValue="1" maxValue="600"/>
    </cacheField>
    <cacheField name="Durée d'une consultation" numFmtId="0">
      <sharedItems containsBlank="1" containsMixedTypes="1" containsNumber="1" containsInteger="1" minValue="10" maxValue="45"/>
    </cacheField>
    <cacheField name="Distance structure-hôpital (kms)" numFmtId="0">
      <sharedItems containsBlank="1" containsMixedTypes="1" containsNumber="1" containsInteger="1" minValue="0" maxValue="300"/>
    </cacheField>
    <cacheField name="Hopital de référence" numFmtId="0">
      <sharedItems containsBlank="1"/>
    </cacheField>
    <cacheField name="Nom" numFmtId="0">
      <sharedItems containsBlank="1"/>
    </cacheField>
    <cacheField name="Prénom" numFmtId="0">
      <sharedItems containsBlank="1"/>
    </cacheField>
    <cacheField name="Age" numFmtId="0">
      <sharedItems containsBlank="1" containsMixedTypes="1" containsNumber="1" containsInteger="1" minValue="26" maxValue="68"/>
    </cacheField>
    <cacheField name="Catégorie socio-professionnelle" numFmtId="0">
      <sharedItems containsBlank="1" count="8">
        <s v="Administratif"/>
        <m/>
        <s v="Médical"/>
        <s v="Para-Médical"/>
        <s v="NA"/>
        <s v="Non Médical"/>
        <s v="Autres"/>
        <s v="Chercheur"/>
      </sharedItems>
    </cacheField>
    <cacheField name="Profession" numFmtId="0">
      <sharedItems containsBlank="1" count="11">
        <s v="Statisticien"/>
        <m/>
        <s v="Autres"/>
        <s v="Administrateur de santé"/>
        <s v="Médecin généraliste"/>
        <s v="Sage- femme"/>
        <s v="Infirmier/ ère_x000a_"/>
        <s v="Médecin spécialiste"/>
        <s v="NA"/>
        <s v="Médecin traditionnel"/>
        <s v="Assistante médicale"/>
      </sharedItems>
    </cacheField>
    <cacheField name="Autres professions/ Spécialités" numFmtId="0">
      <sharedItems containsBlank="1"/>
    </cacheField>
    <cacheField name="Institution de formation" numFmtId="0">
      <sharedItems containsBlank="1"/>
    </cacheField>
    <cacheField name="Durée de pratique" numFmtId="0">
      <sharedItems containsBlank="1" containsMixedTypes="1" containsNumber="1" containsInteger="1" minValue="1" maxValue="28"/>
    </cacheField>
    <cacheField name="1. De 1 à 10, comment évaluez-vous votre propre compréhension du projet SNIS ?" numFmtId="0">
      <sharedItems containsMixedTypes="1" containsNumber="1" containsInteger="1" minValue="1" maxValue="10" count="11">
        <s v="NA"/>
        <n v="2"/>
        <n v="4"/>
        <n v="7"/>
        <n v="8"/>
        <n v="6"/>
        <n v="5"/>
        <n v="9"/>
        <n v="10"/>
        <n v="1"/>
        <n v="3"/>
      </sharedItems>
      <fieldGroup par="97"/>
    </cacheField>
    <cacheField name="2. De 1 à 10, comment évaluez-vous la compréhension générale du projet SNIS ?" numFmtId="0">
      <sharedItems containsBlank="1" containsMixedTypes="1" containsNumber="1" containsInteger="1" minValue="1" maxValue="10"/>
    </cacheField>
    <cacheField name="3. De 1 à 10, comment évaluez-vous votre adhésion au projet ?" numFmtId="0">
      <sharedItems containsBlank="1" containsMixedTypes="1" containsNumber="1" containsInteger="1" minValue="1" maxValue="10"/>
    </cacheField>
    <cacheField name="4. De 1 à 10, comment évaluez-vous la performance du SNIS au Gabon aujourd'hui ?" numFmtId="0">
      <sharedItems containsString="0" containsBlank="1" containsNumber="1" containsInteger="1" minValue="1" maxValue="10"/>
    </cacheField>
    <cacheField name="5. De 1 à 10, quelle est selon vous l’importance d’avoir un système national d’information sanitaire (SNIS) pour améliorer la situation sanitaire du Gabon ?" numFmtId="0">
      <sharedItems containsBlank="1" containsMixedTypes="1" containsNumber="1" containsInteger="1" minValue="1" maxValue="10" count="11">
        <n v="5"/>
        <m/>
        <n v="8"/>
        <n v="9"/>
        <n v="10"/>
        <n v="7"/>
        <n v="3"/>
        <n v="6"/>
        <s v="NA"/>
        <n v="2"/>
        <n v="1"/>
      </sharedItems>
      <fieldGroup par="98"/>
    </cacheField>
    <cacheField name="6. De 1 à 10, comment évaluez-vous votre confiance dans la capacité du projet à être mis en œuvre ?" numFmtId="0">
      <sharedItems containsBlank="1" containsMixedTypes="1" containsNumber="1" containsInteger="1" minValue="1" maxValue="10"/>
    </cacheField>
    <cacheField name="7. Selon vous, quels sont les 3 résultats principaux potentiels du projet ?" numFmtId="0">
      <sharedItems containsBlank="1"/>
    </cacheField>
    <cacheField name="7. Selon vous, quels sont les 3 résultats principaux potentiels du projet ?2" numFmtId="0">
      <sharedItems containsBlank="1"/>
    </cacheField>
    <cacheField name="7. Selon vous, quels sont les 3 résultats principaux potentiels du projet ?3" numFmtId="0">
      <sharedItems containsBlank="1"/>
    </cacheField>
    <cacheField name="8. De 1 à 10, dans quelle mesure selon vous le projet peut modifier les conditions de santé des Gabonais ?" numFmtId="0">
      <sharedItems containsBlank="1" containsMixedTypes="1" containsNumber="1" containsInteger="1" minValue="1" maxValue="10"/>
    </cacheField>
    <cacheField name="9. Selon vous, quels sont les 3 principaux impacts possibles du projet ?  Cochez 3 réponses maximum." numFmtId="0">
      <sharedItems containsBlank="1"/>
    </cacheField>
    <cacheField name="9. Selon vous, quels sont les 3 principaux impacts possibles du projet ?  Cochez 3 réponses maximum.2" numFmtId="0">
      <sharedItems containsBlank="1"/>
    </cacheField>
    <cacheField name="9. Selon vous, quels sont les 3 principaux impacts possibles du projet ?  Cochez 3 réponses maximum.3" numFmtId="0">
      <sharedItems containsBlank="1"/>
    </cacheField>
    <cacheField name="10. Selon vous, quels sont les 3 risques principaux du projet ? Et quelles sont vos recommandations pour les prévenir ?" numFmtId="0">
      <sharedItems containsBlank="1"/>
    </cacheField>
    <cacheField name="10. Selon vous, quels sont les 3 risques principaux du projet ? Et quelles sont vos recommandations pour les prévenir ?2" numFmtId="0">
      <sharedItems containsBlank="1"/>
    </cacheField>
    <cacheField name="10. Selon vous, quels sont les 3 risques principaux du projet ? Et quelles sont vos recommandations pour les prévenir ?3" numFmtId="0">
      <sharedItems containsBlank="1"/>
    </cacheField>
    <cacheField name="10.bis Quelles sont recommandations pour les prévenir?" numFmtId="0">
      <sharedItems containsBlank="1"/>
    </cacheField>
    <cacheField name="10.bis Quelles sont recommandations pour les prévenir?2" numFmtId="0">
      <sharedItems containsBlank="1"/>
    </cacheField>
    <cacheField name="10.bis Quelles sont recommandations pour les prévenir?3" numFmtId="0">
      <sharedItems containsBlank="1"/>
    </cacheField>
    <cacheField name="11. Comment évaluez-vous la performance actuelle du SNIS au niveau de votre structure sur les différents critères ci-dessous ? Compétences" numFmtId="0">
      <sharedItems containsBlank="1"/>
    </cacheField>
    <cacheField name="11. Comment évaluez-vous la performance actuelle du SNIS au niveau de votre structure sur les différents critères ci-dessous ? Outils et SI" numFmtId="0">
      <sharedItems containsBlank="1"/>
    </cacheField>
    <cacheField name="11. Comment évaluez-vous la performance actuelle du SNIS au niveau de votre structure sur les différents critères ci-dessous ? Procédures" numFmtId="0">
      <sharedItems containsBlank="1"/>
    </cacheField>
    <cacheField name="11. Comment évaluez-vous la performance actuelle du SNIS au niveau de votre structure sur les différents critères ci-dessous ? Organisation" numFmtId="0">
      <sharedItems containsBlank="1"/>
    </cacheField>
    <cacheField name="11. Comment évaluez-vous la performance actuelle du SNIS au niveau de votre structure sur les différents critères ci-dessous ? Comportements" numFmtId="0">
      <sharedItems containsBlank="1"/>
    </cacheField>
    <cacheField name="11. Comment évaluez-vous la performance actuelle du SNIS au niveau de votre structure sur les différents critères ci-dessous ? Système de contrôle" numFmtId="0">
      <sharedItems containsBlank="1"/>
    </cacheField>
    <cacheField name="11. Comment évaluez-vous la performance actuelle du SNIS au niveau de votre structure sur les différents critères ci-dessous ? Culture et rites" numFmtId="0">
      <sharedItems containsBlank="1"/>
    </cacheField>
    <cacheField name="Commentaires" numFmtId="0">
      <sharedItems containsBlank="1"/>
    </cacheField>
    <cacheField name="12. Sous-projet(s) - A" numFmtId="0">
      <sharedItems containsBlank="1"/>
    </cacheField>
    <cacheField name="12. Sous-projet(s) - B" numFmtId="0">
      <sharedItems containsBlank="1"/>
    </cacheField>
    <cacheField name="12. Sous-projet(s) - C" numFmtId="0">
      <sharedItems containsBlank="1"/>
    </cacheField>
    <cacheField name="13. De 1 à 10, pouvez-vous noter ces sous-projets sur les critères suivants en termes de compréhension, d'adhésion et d'impact_x000a_A - Compréhension" numFmtId="0">
      <sharedItems containsBlank="1" containsMixedTypes="1" containsNumber="1" containsInteger="1" minValue="1" maxValue="10"/>
    </cacheField>
    <cacheField name="13. De 1 à 10, pouvez-vous noter ces sous-projets sur les critères suivants en termes de compréhension, d'adhésion et d'impact_x000a_A - Adhésion" numFmtId="0">
      <sharedItems containsBlank="1" containsMixedTypes="1" containsNumber="1" containsInteger="1" minValue="1" maxValue="10"/>
    </cacheField>
    <cacheField name="13. De 1 à 10, pouvez-vous noter ces sous-projets sur les critères suivants en termes de compréhension, d'adhésion et d'impact_x000a_A - Impact" numFmtId="0">
      <sharedItems containsBlank="1" containsMixedTypes="1" containsNumber="1" containsInteger="1" minValue="1" maxValue="10"/>
    </cacheField>
    <cacheField name="13. De 1 à 10, pouvez-vous noter ces sous-projets sur les critères suivants en termes de compréhension, d'adhésion et d'impact_x000a_B - Compréhension" numFmtId="0">
      <sharedItems containsBlank="1" containsMixedTypes="1" containsNumber="1" containsInteger="1" minValue="1" maxValue="10"/>
    </cacheField>
    <cacheField name="13. De 1 à 10, pouvez-vous noter ces sous-projets sur les critères suivants en termes de compréhension, d'adhésion et d'impact_x000a_B - Adhésion" numFmtId="0">
      <sharedItems containsBlank="1" containsMixedTypes="1" containsNumber="1" containsInteger="1" minValue="1" maxValue="10"/>
    </cacheField>
    <cacheField name="13. De 1 à 10, pouvez-vous noter ces sous-projets sur les critères suivants en termes de compréhension, d'adhésion et d'impact_x000a_B - Impact" numFmtId="0">
      <sharedItems containsBlank="1" containsMixedTypes="1" containsNumber="1" containsInteger="1" minValue="1" maxValue="10"/>
    </cacheField>
    <cacheField name="13. De 1 à 10, pouvez-vous noter ces sous-projets sur les critères suivants en termes de compréhension, d'adhésion et d'impact_x000a_C - Compréhension" numFmtId="0">
      <sharedItems containsBlank="1" containsMixedTypes="1" containsNumber="1" containsInteger="1" minValue="1" maxValue="10"/>
    </cacheField>
    <cacheField name="13. De 1 à 10, pouvez-vous noter ces sous-projets sur les critères suivants en termes de compréhension, d'adhésion et d'impact_x000a_C - Adhésion" numFmtId="0">
      <sharedItems containsBlank="1" containsMixedTypes="1" containsNumber="1" containsInteger="1" minValue="1" maxValue="10"/>
    </cacheField>
    <cacheField name="13. De 1 à 10, pouvez-vous noter ces sous-projets sur les critères suivants en termes de compréhension, d'adhésion et d'impact_x000a_C - Impact" numFmtId="0">
      <sharedItems containsBlank="1" containsMixedTypes="1" containsNumber="1" containsInteger="1" minValue="1" maxValue="10"/>
    </cacheField>
    <cacheField name="14. Sous-projet sélectionné" numFmtId="0">
      <sharedItems containsBlank="1" count="14">
        <s v="Portail de l'Espace Numérique de Santé du Gabon (ENSG) pour les professionnels de la santé et les patients"/>
        <m/>
        <s v="Télémédecine comme fonction déportée de l'hôpital et intégrée à tous les processus de prise en charge"/>
        <s v="Référentiel - Identification des professionnels et des structures"/>
        <s v="Systèmes d’Information Hospitaliers (SIH)"/>
        <s v="Outils innovant pour la prévention et la promotion de la santé"/>
        <s v="Système d'information des soins de santé de premier niveau"/>
        <s v="Messagerie sécurisée de santé"/>
        <s v="NA"/>
        <s v="Système d'information des structures privées et praticiens libéraux"/>
        <s v="Hébergement des données"/>
        <s v="Référentiel - Référentiels sémantiques métiers"/>
        <s v="Système de pilotage, des statistiques de la veille sanitaire de l’observatoire gabonais de santé"/>
        <s v="Référentiel - Identification des patients"/>
      </sharedItems>
    </cacheField>
    <cacheField name="15. D’après votre compréhension du sous-projet, estimez-vous avoir besoin d’une formation pour maitriser sa mise en œuvre dans votre structure ?" numFmtId="0">
      <sharedItems containsBlank="1"/>
    </cacheField>
    <cacheField name="16. De 1 à 10, dans quelle mesure le projet va changer votre quotidien professionnel ?" numFmtId="0">
      <sharedItems containsBlank="1" containsMixedTypes="1" containsNumber="1" containsInteger="1" minValue="3" maxValue="10"/>
    </cacheField>
    <cacheField name="17. Dans quelle mesure le sous-projet va modifier les critères suivants au sein du SNIS ?_x000a_Compétences" numFmtId="0">
      <sharedItems containsBlank="1"/>
    </cacheField>
    <cacheField name="17. Dans quelle mesure le sous-projet va modifier les critères suivants au sein du SNIS ?_x000a_Outils et SI" numFmtId="0">
      <sharedItems containsBlank="1"/>
    </cacheField>
    <cacheField name="17. Dans quelle mesure le sous-projet va modifier les critères suivants au sein du SNIS ?_x000a_Procédures" numFmtId="0">
      <sharedItems containsBlank="1"/>
    </cacheField>
    <cacheField name="17. Dans quelle mesure le sous-projet va modifier les critères suivants au sein du SNIS ?_x000a_Organisation" numFmtId="0">
      <sharedItems containsBlank="1"/>
    </cacheField>
    <cacheField name="17. Dans quelle mesure le sous-projet va modifier les critères suivants au sein du SNIS ?_x000a_Comportements" numFmtId="0">
      <sharedItems containsBlank="1"/>
    </cacheField>
    <cacheField name="17. Dans quelle mesure le sous-projet va modifier les critères suivants au sein du SNIS ?_x000a_Système de contrôle" numFmtId="0">
      <sharedItems containsBlank="1"/>
    </cacheField>
    <cacheField name="17. Dans quelle mesure le sous-projet va modifier les critères suivants au sein du SNIS ?_x000a_Culture et rites" numFmtId="0">
      <sharedItems containsBlank="1"/>
    </cacheField>
    <cacheField name="Commentaires2" numFmtId="0">
      <sharedItems containsBlank="1"/>
    </cacheField>
    <cacheField name="18. Dans quelle mesure êtes-vous prêt(e) à changer sur les critères ci-dessous dans le cadre du sous-projet ? _x000a_Compétences_x000a__x000a_" numFmtId="0">
      <sharedItems containsBlank="1"/>
    </cacheField>
    <cacheField name="18. Dans quelle mesure êtes-vous prêt(e) à changer sur les critères ci-dessous dans le cadre du sous-projet ? _x000a_Outils et SI_x000a__x000a_" numFmtId="0">
      <sharedItems containsBlank="1"/>
    </cacheField>
    <cacheField name="18. Dans quelle mesure êtes-vous prêt(e) à changer sur les critères ci-dessous dans le cadre du sous-projet ? _x000a_Procédures_x000a__x000a_" numFmtId="0">
      <sharedItems containsBlank="1"/>
    </cacheField>
    <cacheField name="18. Dans quelle mesure êtes-vous prêt(e) à changer sur les critères ci-dessous dans le cadre du sous-projet ? _x000a_Organisation_x000a_" numFmtId="0">
      <sharedItems containsBlank="1"/>
    </cacheField>
    <cacheField name="18. Dans quelle mesure êtes-vous prêt(e) à changer sur les critères ci-dessous dans le cadre du sous-projet ? _x000a_Comportements_x000a__x000a_" numFmtId="0">
      <sharedItems containsBlank="1"/>
    </cacheField>
    <cacheField name="18. Dans quelle mesure êtes-vous prêt(e) à changer sur les critères ci-dessous dans le cadre du sous-projet ? _x000a_Systèmes de contrôle_x000a__x000a_" numFmtId="0">
      <sharedItems containsBlank="1"/>
    </cacheField>
    <cacheField name="18. Dans quelle mesure êtes-vous prêt(e) à changer sur les critères ci-dessous dans le cadre du sous-projet ? _x000a_Culture et rites_x000a__x000a_" numFmtId="0">
      <sharedItems containsBlank="1"/>
    </cacheField>
    <cacheField name="Commentaires3" numFmtId="0">
      <sharedItems containsBlank="1"/>
    </cacheField>
    <cacheField name="19. Quelles sont vos principales attentes envers ce sous-projet ?_x000a_Attente 2" numFmtId="0">
      <sharedItems containsBlank="1"/>
    </cacheField>
    <cacheField name="19. Quelles sont vos principales attentes envers ce sous-projet ?_x000a_Attente 22" numFmtId="0">
      <sharedItems containsBlank="1"/>
    </cacheField>
    <cacheField name="19. Quelles sont vos principales attentes envers ce sous-projet ?_x000a_Attente 3" numFmtId="0">
      <sharedItems containsBlank="1"/>
    </cacheField>
    <cacheField name="20. Quels sont selon vous les risques principaux que ce projet pourrait rencontrer dans sa mise en œuvre ?_x000a_Risque 1" numFmtId="0">
      <sharedItems containsBlank="1"/>
    </cacheField>
    <cacheField name="20. Quels sont selon vous les risques principaux que ce projet pourrait rencontrer dans sa mise en œuvre ?_x000a_Risque 2" numFmtId="0">
      <sharedItems containsBlank="1"/>
    </cacheField>
    <cacheField name="20. Quels sont selon vous les risques principaux que ce projet pourrait rencontrer dans sa mise en œuvre ?_x000a_Risque 3" numFmtId="0">
      <sharedItems containsBlank="1"/>
    </cacheField>
    <cacheField name="20. Quels sont selon vous les risques principaux que ce projet pourrait rencontrer dans sa mise en œuvre ?_x000a_Risque 4" numFmtId="0">
      <sharedItems containsBlank="1"/>
    </cacheField>
    <cacheField name="20. Quels sont selon vous les risques principaux que ce projet pourrait rencontrer dans sa mise en œuvre ?_x000a_Risque 5" numFmtId="0">
      <sharedItems containsBlank="1"/>
    </cacheField>
    <cacheField name="20. bis Quelles sont vos recommandations pour les prévenir ?_x000a_Recommandation 1" numFmtId="0">
      <sharedItems containsBlank="1"/>
    </cacheField>
    <cacheField name="20. bis Quelles sont vos recommandations pour les prévenir ?_x000a_Recommandation 2" numFmtId="0">
      <sharedItems containsBlank="1"/>
    </cacheField>
    <cacheField name="20. bis Quelles sont vos recommandations pour les prévenir ?_x000a_Recommandation 3" numFmtId="0">
      <sharedItems containsBlank="1"/>
    </cacheField>
    <cacheField name="20. bis Quelles sont vos recommandations pour les prévenir ?_x000a_Recommandation 4" numFmtId="0">
      <sharedItems containsBlank="1"/>
    </cacheField>
    <cacheField name="20. bis Quelles sont vos recommandations pour les prévenir ?_x000a_Recommandation 5" numFmtId="0">
      <sharedItems containsBlank="1"/>
    </cacheField>
    <cacheField name="1. De 1 à 10, comment évaluez-vous votre propre compréhension du projet SNIS ?2" numFmtId="0" databaseField="0">
      <fieldGroup base="26">
        <discretePr count="11">
          <x v="0"/>
          <x v="1"/>
          <x v="2"/>
          <x v="3"/>
          <x v="3"/>
          <x v="2"/>
          <x v="2"/>
          <x v="3"/>
          <x v="3"/>
          <x v="1"/>
          <x v="1"/>
        </discretePr>
        <groupItems count="4">
          <s v="NA"/>
          <s v="Groupe1"/>
          <s v="Groupe2"/>
          <s v="Groupe3"/>
        </groupItems>
      </fieldGroup>
    </cacheField>
    <cacheField name="5. De 1 à 10, quelle est selon vous l’importance d’avoir un système national d’information sanitaire (SNIS) pour améliorer la situation sanitaire du Gabon ?2" numFmtId="0" databaseField="0">
      <fieldGroup base="30">
        <discretePr count="11">
          <x v="3"/>
          <x v="0"/>
          <x v="4"/>
          <x v="4"/>
          <x v="4"/>
          <x v="3"/>
          <x v="2"/>
          <x v="3"/>
          <x v="1"/>
          <x v="2"/>
          <x v="5"/>
        </discretePr>
        <groupItems count="6">
          <m/>
          <s v="NA"/>
          <s v="Groupe1"/>
          <s v="Groupe2"/>
          <s v="Groupe3"/>
          <n v="1"/>
        </groupItems>
      </fieldGroup>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eschryver, Pauline" refreshedDate="43255.708521759261" createdVersion="6" refreshedVersion="6" minRefreshableVersion="3" recordCount="277" xr:uid="{7D28F329-FA6B-4F21-8B15-5BD53EEDFAE2}">
  <cacheSource type="worksheet">
    <worksheetSource ref="A1:AK1048576" sheet="Base de données"/>
  </cacheSource>
  <cacheFields count="99">
    <cacheField name="N° de fiche" numFmtId="0">
      <sharedItems containsString="0" containsBlank="1" containsNumber="1" containsInteger="1" minValue="1" maxValue="275"/>
    </cacheField>
    <cacheField name="Date" numFmtId="0">
      <sharedItems containsNonDate="0" containsDate="1" containsString="0" containsBlank="1" minDate="2018-04-19T00:00:00" maxDate="2018-05-31T00:00:00"/>
    </cacheField>
    <cacheField name="Région" numFmtId="0">
      <sharedItems containsBlank="1" count="11">
        <s v="Estuaire"/>
        <s v="Nord"/>
        <s v="Ogoué - Maritime"/>
        <s v="Moyen Ogoué"/>
        <s v="Estuaire Ouest"/>
        <s v="Melen "/>
        <s v="Centre"/>
        <s v="Sud-Est"/>
        <m/>
        <s v="Franceville" u="1"/>
        <s v="Lambaréné" u="1"/>
      </sharedItems>
    </cacheField>
    <cacheField name="Département" numFmtId="0">
      <sharedItems containsBlank="1"/>
    </cacheField>
    <cacheField name="Nom de la structure" numFmtId="0">
      <sharedItems containsBlank="1"/>
    </cacheField>
    <cacheField name="Type de structure" numFmtId="0">
      <sharedItems containsBlank="1"/>
    </cacheField>
    <cacheField name="Secteur" numFmtId="0">
      <sharedItems containsBlank="1"/>
    </cacheField>
    <cacheField name="Nombre de personnel dans la structure" numFmtId="0">
      <sharedItems containsBlank="1" containsMixedTypes="1" containsNumber="1" containsInteger="1" minValue="2" maxValue="6900"/>
    </cacheField>
    <cacheField name="Ville" numFmtId="0">
      <sharedItems containsBlank="1"/>
    </cacheField>
    <cacheField name="Arrondissement" numFmtId="0">
      <sharedItems containsBlank="1"/>
    </cacheField>
    <cacheField name="Quartier" numFmtId="0">
      <sharedItems containsNonDate="0" containsString="0" containsBlank="1"/>
    </cacheField>
    <cacheField name="Village" numFmtId="0">
      <sharedItems containsNonDate="0" containsString="0" containsBlank="1"/>
    </cacheField>
    <cacheField name="Date d'ouverture" numFmtId="0">
      <sharedItems containsDate="1" containsBlank="1" containsMixedTypes="1" minDate="1900-01-09T14:38:04" maxDate="1900-01-04T18:40:04"/>
    </cacheField>
    <cacheField name="Population desservie" numFmtId="0">
      <sharedItems containsBlank="1" containsMixedTypes="1" containsNumber="1" containsInteger="1" minValue="1000" maxValue="908048"/>
    </cacheField>
    <cacheField name="Nombre de patients/jour" numFmtId="0">
      <sharedItems containsBlank="1" containsMixedTypes="1" containsNumber="1" containsInteger="1" minValue="1" maxValue="600"/>
    </cacheField>
    <cacheField name="Durée d'une consultation" numFmtId="0">
      <sharedItems containsBlank="1" containsMixedTypes="1" containsNumber="1" containsInteger="1" minValue="10" maxValue="45"/>
    </cacheField>
    <cacheField name="Distance structure-hôpital (kms)" numFmtId="0">
      <sharedItems containsBlank="1" containsMixedTypes="1" containsNumber="1" containsInteger="1" minValue="0" maxValue="300"/>
    </cacheField>
    <cacheField name="Hopital de référence" numFmtId="0">
      <sharedItems containsBlank="1"/>
    </cacheField>
    <cacheField name="Nom" numFmtId="0">
      <sharedItems containsBlank="1"/>
    </cacheField>
    <cacheField name="Prénom" numFmtId="0">
      <sharedItems containsBlank="1"/>
    </cacheField>
    <cacheField name="Age" numFmtId="0">
      <sharedItems containsBlank="1" containsMixedTypes="1" containsNumber="1" containsInteger="1" minValue="25" maxValue="68"/>
    </cacheField>
    <cacheField name="Catégorie socio-professionnelle" numFmtId="0">
      <sharedItems containsBlank="1" count="8">
        <s v="Administratif"/>
        <m/>
        <s v="Médical"/>
        <s v="Para-Médical"/>
        <s v="NA"/>
        <s v="Non Médical"/>
        <s v="Autres"/>
        <s v="Chercheur"/>
      </sharedItems>
    </cacheField>
    <cacheField name="Profession" numFmtId="0">
      <sharedItems containsBlank="1" count="11">
        <s v="Statisticien"/>
        <m/>
        <s v="Autres"/>
        <s v="Administrateur de santé"/>
        <s v="Médecin généraliste"/>
        <s v="Sage- femme"/>
        <s v="Infirmier/ ère_x000a_"/>
        <s v="Médecin spécialiste"/>
        <s v="NA"/>
        <s v="Médecin traditionnel"/>
        <s v="Assistante médicale"/>
      </sharedItems>
    </cacheField>
    <cacheField name="Autres professions/ Spécialités" numFmtId="0">
      <sharedItems containsBlank="1" count="85">
        <m/>
        <s v="Assistante RH"/>
        <s v="Adjoint d'Administration"/>
        <s v="Ingénieur Statisticien"/>
        <s v="Manager des projets"/>
        <s v="Ingénieur de travaux statistiques et informatique appliquée"/>
        <s v="Chirurgie"/>
        <s v="DU VIH/SIDA"/>
        <s v="Ingénieur Informaticien"/>
        <s v="TS Biologie Medicale"/>
        <s v="Biologie Medicale"/>
        <s v="Neurologue et DAM"/>
        <s v="Technicienne en radiologie"/>
        <s v="Infectiologue_x000a_"/>
        <s v="Gestionnaire des Hôpitaux"/>
        <s v="Economie et Finances"/>
        <s v="Informaticien"/>
        <s v="DGA CHUO"/>
        <s v="Technicienne de recherche"/>
        <s v="Phytothérapeute"/>
        <s v="Médecin traditionnel"/>
        <s v="Biologiste"/>
        <s v="Laborantine"/>
        <s v="Psychologue"/>
        <s v="Anesthésiste"/>
        <s v="Chirurgien"/>
        <s v="Infirmiere  assistant"/>
        <s v="Infirmiere/ Surveillante Générale"/>
        <s v="DRH"/>
        <s v="Infirmiere Assistante/ Surveillante Générale Adjointe"/>
        <s v="Infirmiere/ Major de service"/>
        <s v="Surveillante générale"/>
        <s v="Dialyseur"/>
        <s v="Surveillante Gnle Adjointe"/>
        <s v="Epidémiologiste"/>
        <s v="Secrétaire de Santé"/>
        <s v="Gestionnaire comptable"/>
        <s v="ADS"/>
        <s v="DRS"/>
        <s v="Magasinier"/>
        <s v="Agent Santé Publique"/>
        <s v="Cadre en santé publique"/>
        <s v="Vacinemètre"/>
        <s v="IA"/>
        <s v="Puéricultrice"/>
        <s v="Pédiatre"/>
        <s v="Cardiologue"/>
        <s v="Technicien laboratoire"/>
        <s v="Immuno-épidémiologie"/>
        <s v="Ingénieur en informatique"/>
        <s v="Enseignant-chercheur"/>
        <s v="Administrateur"/>
        <s v="Gynécologue obstétricien"/>
        <s v="Santé publique"/>
        <s v="Administrateur civil"/>
        <s v="Ensaignant paramédical"/>
        <s v="Gestionnaire des ressources humaines"/>
        <s v="Coordinatrice"/>
        <s v="Gestionnaire de stocks"/>
        <s v="Data entry"/>
        <s v="Comptable"/>
        <s v="Ingénieur de recherche"/>
        <s v="Gestionnaire qualité"/>
        <s v="Attaché d'administration sanitaire "/>
        <s v="Technicienne en pharmacie"/>
        <s v="Gestionnaire de données"/>
        <s v="IDEP"/>
        <s v="Imagerie médicale"/>
        <s v="Neuroépidémiologie "/>
        <s v="Professeur d'Université"/>
        <s v="Syndicat"/>
        <s v="RPCA/IAI"/>
        <s v="Chauffeur"/>
        <s v="Chef service d'hygiène et d'assainissement"/>
        <s v="Dommage corporel/ légiste"/>
        <s v="Préparateur en pharmacie"/>
        <s v="FSBM"/>
        <s v="Anthropologue"/>
        <s v="Radiologue"/>
        <s v="Statisticien"/>
        <s v="Hygiéniste"/>
        <s v="Chargée d'études"/>
        <s v="Chirurgien dentiste"/>
        <s v="Assistante technique en informatique"/>
        <s v="Major"/>
      </sharedItems>
    </cacheField>
    <cacheField name="Institution de formation" numFmtId="0">
      <sharedItems containsBlank="1"/>
    </cacheField>
    <cacheField name="Durée de pratique" numFmtId="0">
      <sharedItems containsBlank="1" containsMixedTypes="1" containsNumber="1" containsInteger="1" minValue="1" maxValue="29"/>
    </cacheField>
    <cacheField name="1. De 1 à 10, comment évaluez-vous votre propre compréhension du projet SNIS ?" numFmtId="0">
      <sharedItems containsBlank="1" containsMixedTypes="1" containsNumber="1" containsInteger="1" minValue="1" maxValue="10" count="12">
        <s v="NA"/>
        <n v="2"/>
        <n v="4"/>
        <n v="7"/>
        <n v="8"/>
        <n v="6"/>
        <n v="5"/>
        <n v="9"/>
        <n v="10"/>
        <n v="1"/>
        <n v="3"/>
        <m/>
      </sharedItems>
      <fieldGroup par="97"/>
    </cacheField>
    <cacheField name="2. De 1 à 10, comment évaluez-vous la compréhension générale du projet SNIS ?" numFmtId="0">
      <sharedItems containsBlank="1" containsMixedTypes="1" containsNumber="1" containsInteger="1" minValue="1" maxValue="10"/>
    </cacheField>
    <cacheField name="3. De 1 à 10, comment évaluez-vous votre adhésion au projet ?" numFmtId="0">
      <sharedItems containsBlank="1" containsMixedTypes="1" containsNumber="1" containsInteger="1" minValue="1" maxValue="10"/>
    </cacheField>
    <cacheField name="4. De 1 à 10, comment évaluez-vous la performance du SNIS au Gabon aujourd'hui ?" numFmtId="0">
      <sharedItems containsString="0" containsBlank="1" containsNumber="1" containsInteger="1" minValue="1" maxValue="10"/>
    </cacheField>
    <cacheField name="5. De 1 à 10, quelle est selon vous l’importance d’avoir un système national d’information sanitaire (SNIS) pour améliorer la situation sanitaire du Gabon ?" numFmtId="0">
      <sharedItems containsBlank="1" containsMixedTypes="1" containsNumber="1" containsInteger="1" minValue="1" maxValue="10"/>
    </cacheField>
    <cacheField name="6. De 1 à 10, comment évaluez-vous votre confiance dans la capacité du projet à être mis en œuvre ?" numFmtId="0">
      <sharedItems containsBlank="1" containsMixedTypes="1" containsNumber="1" containsInteger="1" minValue="1" maxValue="10"/>
    </cacheField>
    <cacheField name="7. Selon vous, quels sont les 3 résultats principaux potentiels du projet ?" numFmtId="0">
      <sharedItems containsBlank="1"/>
    </cacheField>
    <cacheField name="7. Selon vous, quels sont les 3 résultats principaux potentiels du projet ?2" numFmtId="0">
      <sharedItems containsBlank="1"/>
    </cacheField>
    <cacheField name="7. Selon vous, quels sont les 3 résultats principaux potentiels du projet ?3" numFmtId="0">
      <sharedItems containsBlank="1"/>
    </cacheField>
    <cacheField name="8. De 1 à 10, dans quelle mesure selon vous le projet peut modifier les conditions de santé des Gabonais ?" numFmtId="0">
      <sharedItems containsBlank="1" containsMixedTypes="1" containsNumber="1" containsInteger="1" minValue="1" maxValue="10" count="11">
        <n v="5"/>
        <m/>
        <n v="9"/>
        <n v="8"/>
        <n v="10"/>
        <n v="1"/>
        <n v="7"/>
        <s v="NA"/>
        <n v="6"/>
        <n v="2"/>
        <n v="3"/>
      </sharedItems>
      <fieldGroup par="98"/>
    </cacheField>
    <cacheField name="9. 1 Selon vous, quels sont les 3 principaux impacts possibles du projet ?  Cochez 3 réponses maximum." numFmtId="0">
      <sharedItems containsBlank="1" count="16">
        <s v="Accessibilité directe aux données du patient"/>
        <m/>
        <s v="Meilleures conditions de travail des agents"/>
        <s v="Une meilleure productivité des agents de santé"/>
        <s v="Possibilité d'avoir une seconde opinion par un expert à distance"/>
        <s v="Amélioration de la prise en charge du patient"/>
        <s v="Collecte et remontée d'informations sanitaires"/>
        <s v="Rapidité d'accès à des ressources spécialisées"/>
        <s v="Meilleure sécurité pour les patients"/>
        <s v="Amélioration de la qualité de la pratique"/>
        <s v="Accessibilité à la formation médicale continue à distance"/>
        <s v="Facilité de la recherche clinique grâce aux bases de données"/>
        <s v="Archivage numérique des informations médicales"/>
        <s v="NA"/>
        <s v="Interaction renforcée entre structures sanitaires et administrations de santé"/>
        <s v="Archivage numéroque des informations médicales" u="1"/>
      </sharedItems>
    </cacheField>
    <cacheField name="9. 2 Selon vous, quels sont les 3 principaux impacts possibles du projet ?  Cochez 3 réponses maximum." numFmtId="0">
      <sharedItems containsBlank="1" count="18">
        <s v="Amélioration de la prise en charge du patient"/>
        <m/>
        <s v="Possibilité d'avoir une seconde opinion par un expert à distance"/>
        <s v="Meilleures conditions de travail des agents"/>
        <s v="Collecte et remontée d'informations sanitaires"/>
        <s v="Interaction renforcée entre structures sanitaires et administrations de santé"/>
        <s v="Rapidité d'accès à des ressources spécialisées"/>
        <s v="Accessibilité à la formation médicale continue à distance"/>
        <s v="Accessibilité directe aux données du patient"/>
        <s v="Possibilité de partager ses expériences terrain avec les autres"/>
        <s v="Continuité des services"/>
        <s v="Archivage numérique des informations médicales"/>
        <s v="Amélioration de la qualité de la pratique"/>
        <s v="Meilleure sécurité pour les patients"/>
        <s v="Facilité de la recherche clinique grâce aux bases de données"/>
        <s v="Gestion des épidémies et veille épidémiologique"/>
        <s v="NA"/>
        <s v="Archivage numéroque des informations médicales" u="1"/>
      </sharedItems>
    </cacheField>
    <cacheField name="9. 3 Selon vous, quels sont les 3 principaux impacts possibles du projet ?  Cochez 3 réponses maximum." numFmtId="0">
      <sharedItems containsBlank="1" count="18">
        <s v="Meilleures conditions de travail des agents"/>
        <m/>
        <s v="Possibilité de partager ses expériences terrain avec les autres"/>
        <s v="Gestion des épidémies et veille épidémiologique"/>
        <s v="Collecte et remontée d'informations sanitaires"/>
        <s v="Interaction renforcée entre structures sanitaires et administrations de santé"/>
        <s v="Possibilité de promouvoir le centre de santé"/>
        <s v="Accessibilité à la formation médicale continue à distance"/>
        <s v="Amélioration de la qualité de la pratique"/>
        <s v="Rapidité d'accès à des ressources spécialisées"/>
        <s v="Possibilité d'avoir une seconde opinion par un expert à distance"/>
        <s v="Archivage numérique des informations médicales"/>
        <s v="Facilité de la recherche clinique grâce aux bases de données"/>
        <s v="Continuité des services"/>
        <s v="NA"/>
        <s v="Meilleure sécurité pour les patients"/>
        <s v="Amélioration de la prise en charge du patient"/>
        <s v="Amélioration de la qualité de la pratique// Accès à l'évolution du numérique" u="1"/>
      </sharedItems>
    </cacheField>
    <cacheField name="10. Selon vous, quels sont les 3 risques principaux du projet ? Et quelles sont vos recommandations pour les prévenir ?" numFmtId="0">
      <sharedItems containsBlank="1"/>
    </cacheField>
    <cacheField name="10. Selon vous, quels sont les 3 risques principaux du projet ? Et quelles sont vos recommandations pour les prévenir ?2" numFmtId="0">
      <sharedItems containsBlank="1"/>
    </cacheField>
    <cacheField name="10. Selon vous, quels sont les 3 risques principaux du projet ? Et quelles sont vos recommandations pour les prévenir ?3" numFmtId="0">
      <sharedItems containsBlank="1"/>
    </cacheField>
    <cacheField name="10.bis Quelles sont recommandations pour les prévenir?" numFmtId="0">
      <sharedItems containsBlank="1"/>
    </cacheField>
    <cacheField name="10.bis Quelles sont recommandations pour les prévenir?2" numFmtId="0">
      <sharedItems containsBlank="1"/>
    </cacheField>
    <cacheField name="10.bis Quelles sont recommandations pour les prévenir?3" numFmtId="0">
      <sharedItems containsBlank="1"/>
    </cacheField>
    <cacheField name="11. Comment évaluez-vous la performance actuelle du SNIS au niveau de votre structure sur les différents critères ci-dessous ? Compétences" numFmtId="0">
      <sharedItems containsBlank="1" count="8">
        <s v="passable"/>
        <m/>
        <s v="bien"/>
        <s v="Inexistant"/>
        <s v="NA"/>
        <s v="médiocre"/>
        <s v="Excellent"/>
        <s v="ND"/>
      </sharedItems>
    </cacheField>
    <cacheField name="11. Comment évaluez-vous la performance actuelle du SNIS au niveau de votre structure sur les différents critères ci-dessous ? Outils et SI" numFmtId="0">
      <sharedItems containsBlank="1" count="7">
        <s v="médiocre"/>
        <m/>
        <s v="passable"/>
        <s v="Inexistant"/>
        <s v="NA"/>
        <s v="bien"/>
        <s v="Excellent"/>
      </sharedItems>
    </cacheField>
    <cacheField name="11. Comment évaluez-vous la performance actuelle du SNIS au niveau de votre structure sur les différents critères ci-dessous ? Procédures" numFmtId="0">
      <sharedItems containsBlank="1" count="7">
        <s v="médiocre"/>
        <m/>
        <s v="passable"/>
        <s v="Inexistant"/>
        <s v="Bien"/>
        <s v="NA"/>
        <s v="Excellent"/>
      </sharedItems>
    </cacheField>
    <cacheField name="11. Comment évaluez-vous la performance actuelle du SNIS au niveau de votre structure sur les différents critères ci-dessous ? Organisation" numFmtId="0">
      <sharedItems containsBlank="1" count="7">
        <s v="médiocre"/>
        <m/>
        <s v="Bien"/>
        <s v="passable"/>
        <s v="Inexistant"/>
        <s v="NA"/>
        <s v="Excellent"/>
      </sharedItems>
    </cacheField>
    <cacheField name="11. Comment évaluez-vous la performance actuelle du SNIS au niveau de votre structure sur les différents critères ci-dessous ? Comportements" numFmtId="0">
      <sharedItems containsBlank="1" count="7">
        <s v="médiocre"/>
        <m/>
        <s v="Bien"/>
        <s v="passable"/>
        <s v="Inexistant"/>
        <s v="NA"/>
        <s v="Excellent"/>
      </sharedItems>
    </cacheField>
    <cacheField name="11. Comment évaluez-vous la performance actuelle du SNIS au niveau de votre structure sur les différents critères ci-dessous ? Système de contrôle" numFmtId="0">
      <sharedItems containsBlank="1" count="7">
        <s v="Inexistant"/>
        <m/>
        <s v="passable"/>
        <s v="Bien"/>
        <s v="médiocre"/>
        <s v="NA"/>
        <s v="Excellent"/>
      </sharedItems>
    </cacheField>
    <cacheField name="11. Comment évaluez-vous la performance actuelle du SNIS au niveau de votre structure sur les différents critères ci-dessous ? Culture et rites" numFmtId="0">
      <sharedItems containsBlank="1" count="7">
        <s v="Inexistant"/>
        <m/>
        <s v="passable"/>
        <s v="médiocre"/>
        <s v="bien"/>
        <s v="NA"/>
        <s v="Excellent"/>
      </sharedItems>
    </cacheField>
    <cacheField name="Commentaires" numFmtId="0">
      <sharedItems containsBlank="1"/>
    </cacheField>
    <cacheField name="12. Sous-projet(s) - A" numFmtId="0">
      <sharedItems containsBlank="1"/>
    </cacheField>
    <cacheField name="12. Sous-projet(s) - B" numFmtId="0">
      <sharedItems containsBlank="1"/>
    </cacheField>
    <cacheField name="12. Sous-projet(s) - C" numFmtId="0">
      <sharedItems containsBlank="1"/>
    </cacheField>
    <cacheField name="13. De 1 à 10, pouvez-vous noter ces sous-projets sur les critères suivants en termes de compréhension, d'adhésion et d'impact_x000a_A - Compréhension" numFmtId="0">
      <sharedItems containsBlank="1" containsMixedTypes="1" containsNumber="1" containsInteger="1" minValue="1" maxValue="10"/>
    </cacheField>
    <cacheField name="13. De 1 à 10, pouvez-vous noter ces sous-projets sur les critères suivants en termes de compréhension, d'adhésion et d'impact_x000a_A - Adhésion" numFmtId="0">
      <sharedItems containsBlank="1" containsMixedTypes="1" containsNumber="1" containsInteger="1" minValue="1" maxValue="10"/>
    </cacheField>
    <cacheField name="13. De 1 à 10, pouvez-vous noter ces sous-projets sur les critères suivants en termes de compréhension, d'adhésion et d'impact_x000a_A - Impact" numFmtId="0">
      <sharedItems containsBlank="1" containsMixedTypes="1" containsNumber="1" containsInteger="1" minValue="1" maxValue="10"/>
    </cacheField>
    <cacheField name="13. De 1 à 10, pouvez-vous noter ces sous-projets sur les critères suivants en termes de compréhension, d'adhésion et d'impact_x000a_B - Compréhension" numFmtId="0">
      <sharedItems containsBlank="1" containsMixedTypes="1" containsNumber="1" containsInteger="1" minValue="1" maxValue="10"/>
    </cacheField>
    <cacheField name="13. De 1 à 10, pouvez-vous noter ces sous-projets sur les critères suivants en termes de compréhension, d'adhésion et d'impact_x000a_B - Adhésion" numFmtId="0">
      <sharedItems containsBlank="1" containsMixedTypes="1" containsNumber="1" containsInteger="1" minValue="1" maxValue="10"/>
    </cacheField>
    <cacheField name="13. De 1 à 10, pouvez-vous noter ces sous-projets sur les critères suivants en termes de compréhension, d'adhésion et d'impact_x000a_B - Impact" numFmtId="0">
      <sharedItems containsBlank="1" containsMixedTypes="1" containsNumber="1" containsInteger="1" minValue="1" maxValue="10"/>
    </cacheField>
    <cacheField name="13. De 1 à 10, pouvez-vous noter ces sous-projets sur les critères suivants en termes de compréhension, d'adhésion et d'impact_x000a_C - Compréhension" numFmtId="0">
      <sharedItems containsBlank="1" containsMixedTypes="1" containsNumber="1" containsInteger="1" minValue="1" maxValue="10"/>
    </cacheField>
    <cacheField name="13. De 1 à 10, pouvez-vous noter ces sous-projets sur les critères suivants en termes de compréhension, d'adhésion et d'impact_x000a_C - Adhésion" numFmtId="0">
      <sharedItems containsBlank="1" containsMixedTypes="1" containsNumber="1" containsInteger="1" minValue="1" maxValue="10"/>
    </cacheField>
    <cacheField name="13. De 1 à 10, pouvez-vous noter ces sous-projets sur les critères suivants en termes de compréhension, d'adhésion et d'impact_x000a_C - Impact" numFmtId="0">
      <sharedItems containsBlank="1" containsMixedTypes="1" containsNumber="1" containsInteger="1" minValue="1" maxValue="10"/>
    </cacheField>
    <cacheField name="14. Sous-projet sélectionné" numFmtId="0">
      <sharedItems containsBlank="1"/>
    </cacheField>
    <cacheField name="15. D’après votre compréhension du sous-projet, estimez-vous avoir besoin d’une formation pour maitriser sa mise en œuvre dans votre structure ?" numFmtId="0">
      <sharedItems containsBlank="1"/>
    </cacheField>
    <cacheField name="16. De 1 à 10, dans quelle mesure le projet va changer votre quotidien professionnel ?" numFmtId="0">
      <sharedItems containsBlank="1" containsMixedTypes="1" containsNumber="1" containsInteger="1" minValue="3" maxValue="10"/>
    </cacheField>
    <cacheField name="17. Dans quelle mesure le sous-projet va modifier les critères suivants au sein du SNIS ?_x000a_Compétences" numFmtId="0">
      <sharedItems containsBlank="1"/>
    </cacheField>
    <cacheField name="17. Dans quelle mesure le sous-projet va modifier les critères suivants au sein du SNIS ?_x000a_Outils et SI" numFmtId="0">
      <sharedItems containsBlank="1"/>
    </cacheField>
    <cacheField name="17. Dans quelle mesure le sous-projet va modifier les critères suivants au sein du SNIS ?_x000a_Procédures" numFmtId="0">
      <sharedItems containsBlank="1"/>
    </cacheField>
    <cacheField name="17. Dans quelle mesure le sous-projet va modifier les critères suivants au sein du SNIS ?_x000a_Organisation" numFmtId="0">
      <sharedItems containsBlank="1"/>
    </cacheField>
    <cacheField name="17. Dans quelle mesure le sous-projet va modifier les critères suivants au sein du SNIS ?_x000a_Comportements" numFmtId="0">
      <sharedItems containsBlank="1"/>
    </cacheField>
    <cacheField name="17. Dans quelle mesure le sous-projet va modifier les critères suivants au sein du SNIS ?_x000a_Système de contrôle" numFmtId="0">
      <sharedItems containsBlank="1"/>
    </cacheField>
    <cacheField name="17. Dans quelle mesure le sous-projet va modifier les critères suivants au sein du SNIS ?_x000a_Culture et rites" numFmtId="0">
      <sharedItems containsBlank="1"/>
    </cacheField>
    <cacheField name="Commentaires2" numFmtId="0">
      <sharedItems containsBlank="1"/>
    </cacheField>
    <cacheField name="18. Dans quelle mesure êtes-vous prêt(e) à changer sur les critères ci-dessous dans le cadre du sous-projet ? _x000a_Compétences_x000a__x000a_" numFmtId="0">
      <sharedItems containsBlank="1"/>
    </cacheField>
    <cacheField name="18. Dans quelle mesure êtes-vous prêt(e) à changer sur les critères ci-dessous dans le cadre du sous-projet ? _x000a_Outils et SI_x000a__x000a_" numFmtId="0">
      <sharedItems containsBlank="1"/>
    </cacheField>
    <cacheField name="18. Dans quelle mesure êtes-vous prêt(e) à changer sur les critères ci-dessous dans le cadre du sous-projet ? _x000a_Procédures_x000a__x000a_" numFmtId="0">
      <sharedItems containsBlank="1"/>
    </cacheField>
    <cacheField name="18. Dans quelle mesure êtes-vous prêt(e) à changer sur les critères ci-dessous dans le cadre du sous-projet ? _x000a_Organisation_x000a_" numFmtId="0">
      <sharedItems containsBlank="1"/>
    </cacheField>
    <cacheField name="18. Dans quelle mesure êtes-vous prêt(e) à changer sur les critères ci-dessous dans le cadre du sous-projet ? _x000a_Comportements_x000a__x000a_" numFmtId="0">
      <sharedItems containsBlank="1"/>
    </cacheField>
    <cacheField name="18. Dans quelle mesure êtes-vous prêt(e) à changer sur les critères ci-dessous dans le cadre du sous-projet ? _x000a_Systèmes de contrôle_x000a__x000a_" numFmtId="0">
      <sharedItems containsBlank="1"/>
    </cacheField>
    <cacheField name="18. Dans quelle mesure êtes-vous prêt(e) à changer sur les critères ci-dessous dans le cadre du sous-projet ? _x000a_Culture et rites_x000a__x000a_" numFmtId="0">
      <sharedItems containsBlank="1"/>
    </cacheField>
    <cacheField name="Commentaires3" numFmtId="0">
      <sharedItems containsBlank="1"/>
    </cacheField>
    <cacheField name="19. Quelles sont vos principales attentes envers ce sous-projet ?_x000a_Attente 2" numFmtId="0">
      <sharedItems containsBlank="1"/>
    </cacheField>
    <cacheField name="19. Quelles sont vos principales attentes envers ce sous-projet ?_x000a_Attente 22" numFmtId="0">
      <sharedItems containsBlank="1"/>
    </cacheField>
    <cacheField name="19. Quelles sont vos principales attentes envers ce sous-projet ?_x000a_Attente 3" numFmtId="0">
      <sharedItems containsBlank="1"/>
    </cacheField>
    <cacheField name="20. Quels sont selon vous les risques principaux que ce projet pourrait rencontrer dans sa mise en œuvre ?_x000a_Risque 1" numFmtId="0">
      <sharedItems containsBlank="1"/>
    </cacheField>
    <cacheField name="20. Quels sont selon vous les risques principaux que ce projet pourrait rencontrer dans sa mise en œuvre ?_x000a_Risque 2" numFmtId="0">
      <sharedItems containsBlank="1"/>
    </cacheField>
    <cacheField name="20. Quels sont selon vous les risques principaux que ce projet pourrait rencontrer dans sa mise en œuvre ?_x000a_Risque 3" numFmtId="0">
      <sharedItems containsBlank="1"/>
    </cacheField>
    <cacheField name="20. Quels sont selon vous les risques principaux que ce projet pourrait rencontrer dans sa mise en œuvre ?_x000a_Risque 4" numFmtId="0">
      <sharedItems containsBlank="1"/>
    </cacheField>
    <cacheField name="20. Quels sont selon vous les risques principaux que ce projet pourrait rencontrer dans sa mise en œuvre ?_x000a_Risque 5" numFmtId="0">
      <sharedItems containsBlank="1"/>
    </cacheField>
    <cacheField name="20. bis Quelles sont vos recommandations pour les prévenir ?_x000a_Recommandation 1" numFmtId="0">
      <sharedItems containsBlank="1"/>
    </cacheField>
    <cacheField name="20. bis Quelles sont vos recommandations pour les prévenir ?_x000a_Recommandation 2" numFmtId="0">
      <sharedItems containsBlank="1"/>
    </cacheField>
    <cacheField name="20. bis Quelles sont vos recommandations pour les prévenir ?_x000a_Recommandation 3" numFmtId="0">
      <sharedItems containsBlank="1"/>
    </cacheField>
    <cacheField name="20. bis Quelles sont vos recommandations pour les prévenir ?_x000a_Recommandation 4" numFmtId="0">
      <sharedItems containsBlank="1"/>
    </cacheField>
    <cacheField name="20. bis Quelles sont vos recommandations pour les prévenir ?_x000a_Recommandation 5" numFmtId="0">
      <sharedItems containsBlank="1"/>
    </cacheField>
    <cacheField name="1. De 1 à 10, comment évaluez-vous votre propre compréhension du projet SNIS ?2" numFmtId="0" databaseField="0">
      <fieldGroup base="26">
        <discretePr count="12">
          <x v="0"/>
          <x v="2"/>
          <x v="3"/>
          <x v="4"/>
          <x v="4"/>
          <x v="3"/>
          <x v="3"/>
          <x v="4"/>
          <x v="4"/>
          <x v="2"/>
          <x v="2"/>
          <x v="1"/>
        </discretePr>
        <groupItems count="5">
          <s v="NA"/>
          <m/>
          <s v="Groupe1"/>
          <s v="Groupe2"/>
          <s v="Groupe3"/>
        </groupItems>
      </fieldGroup>
    </cacheField>
    <cacheField name="8. De 1 à 10, dans quelle mesure selon vous le projet peut modifier les conditions de santé des Gabonais ?2" numFmtId="0" databaseField="0">
      <fieldGroup base="35">
        <discretePr count="11">
          <x v="3"/>
          <x v="0"/>
          <x v="4"/>
          <x v="4"/>
          <x v="4"/>
          <x v="2"/>
          <x v="4"/>
          <x v="1"/>
          <x v="3"/>
          <x v="2"/>
          <x v="5"/>
        </discretePr>
        <groupItems count="6">
          <m/>
          <s v="NA"/>
          <s v="Groupe1"/>
          <s v="Groupe2"/>
          <s v="Groupe3"/>
          <n v="3"/>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7">
  <r>
    <n v="1"/>
    <d v="2018-04-19T00:00:00"/>
    <s v="Estuaire"/>
    <s v="Komo- Mondah"/>
    <s v="DIRECTION REGIONALE DE LA SANTE OUEST"/>
    <s v="Administration régionale de santé"/>
    <s v="Public civil"/>
    <n v="25"/>
    <s v="Melen"/>
    <m/>
    <m/>
    <m/>
    <s v="ND"/>
    <n v="119629"/>
    <s v="NA"/>
    <s v="NA"/>
    <s v="NA"/>
    <m/>
    <s v="MEBIAME-ELLA"/>
    <s v="SERAPHIN"/>
    <n v="50"/>
    <x v="0"/>
    <x v="0"/>
    <m/>
    <s v="ENSAS"/>
    <n v="10"/>
    <x v="0"/>
    <n v="5"/>
    <n v="5"/>
    <n v="5"/>
    <x v="0"/>
    <n v="1"/>
    <s v="ND"/>
    <s v="ND"/>
    <s v="ND"/>
    <n v="5"/>
    <s v="Accessibilité directe aux données du patient"/>
    <s v="Amélioration de la prise en charge du patient"/>
    <s v="Meilleures conditions de travail des agents"/>
    <s v="ND"/>
    <s v="ND"/>
    <s v="ND"/>
    <s v="ND"/>
    <s v="ND"/>
    <s v="ND"/>
    <s v="passable"/>
    <s v="médiocre"/>
    <s v="médiocre"/>
    <s v="médiocre"/>
    <s v="médiocre"/>
    <s v="Inexistant"/>
    <s v="Inexistant"/>
    <s v="ND"/>
    <s v="Portail de l'Espace Numérique de Santé du Gabon (ENSG) pour les professionnels de la santé et les patients"/>
    <s v="Télémédecine comme fonction déportée de l'hôpital et intégrée à tous les processus de prise en charge"/>
    <s v="Système de pilotage, des statistiques de la veille sanitaire de l’observatoire gabonais de santé"/>
    <n v="3"/>
    <s v="NA"/>
    <s v="NA"/>
    <n v="2"/>
    <s v="NA"/>
    <s v="NA"/>
    <n v="1"/>
    <s v="NA"/>
    <s v="NA"/>
    <x v="0"/>
    <s v="Oui"/>
    <n v="5"/>
    <s v="Changement plus ou moins important"/>
    <s v="Changement assez important"/>
    <s v="Changement assez important"/>
    <s v="Changement assez important"/>
    <s v="Changement très important"/>
    <s v="Changement très important"/>
    <s v="Aucun changement"/>
    <s v="ND"/>
    <s v="Je suis prêt à plus ou moins changer"/>
    <s v="Je suis prêt à changer assez"/>
    <s v="Je suis prêt à changer assez"/>
    <s v="Je suis prêt à beaucoup changer"/>
    <s v="Je suis prêt à beaucoup changer"/>
    <s v="Je suis prêt à beaucoup changer"/>
    <s v="Je suis prêt à beaucoup changer"/>
    <s v="ND"/>
    <s v="FORMATION"/>
    <s v="FORMATION"/>
    <s v="FORMATION"/>
    <s v="QUE LE PROJET NE SOIT PAS UN VŒU PIEUX"/>
    <s v="ND"/>
    <s v="ND"/>
    <s v="ND"/>
    <s v="ND"/>
    <s v="QUE CE QUI A ÉTÉ ENTREPRIS AILLE A SON TERME PARCE QUE NOUS RESTONS CONFIANTS POUR L'AMELIORATION DE BEAUCOUP"/>
    <s v="ND"/>
    <s v="ND"/>
    <s v="ND"/>
    <s v="ND"/>
  </r>
  <r>
    <m/>
    <m/>
    <s v="Nord"/>
    <m/>
    <m/>
    <m/>
    <m/>
    <m/>
    <m/>
    <m/>
    <m/>
    <m/>
    <m/>
    <m/>
    <m/>
    <m/>
    <m/>
    <m/>
    <m/>
    <m/>
    <m/>
    <x v="1"/>
    <x v="1"/>
    <m/>
    <m/>
    <m/>
    <x v="1"/>
    <m/>
    <m/>
    <m/>
    <x v="1"/>
    <m/>
    <m/>
    <m/>
    <m/>
    <m/>
    <m/>
    <m/>
    <m/>
    <m/>
    <m/>
    <m/>
    <m/>
    <m/>
    <m/>
    <m/>
    <m/>
    <m/>
    <m/>
    <m/>
    <m/>
    <m/>
    <m/>
    <m/>
    <m/>
    <m/>
    <m/>
    <m/>
    <m/>
    <m/>
    <m/>
    <m/>
    <m/>
    <m/>
    <m/>
    <x v="1"/>
    <m/>
    <m/>
    <m/>
    <m/>
    <m/>
    <m/>
    <m/>
    <m/>
    <m/>
    <m/>
    <m/>
    <m/>
    <m/>
    <m/>
    <m/>
    <m/>
    <m/>
    <m/>
    <m/>
    <m/>
    <m/>
    <m/>
    <m/>
    <m/>
    <m/>
    <m/>
    <m/>
    <m/>
    <m/>
    <m/>
    <m/>
  </r>
  <r>
    <n v="2"/>
    <d v="2018-04-19T00:00:00"/>
    <s v="Estuaire"/>
    <s v="Komo- Mondah"/>
    <s v="DIRECTION REGIONALE DE LA SANTE OUEST"/>
    <s v="Administration régionale de santé"/>
    <s v="Public civil"/>
    <n v="25"/>
    <s v="Melen"/>
    <m/>
    <m/>
    <m/>
    <s v="ND"/>
    <n v="119629"/>
    <s v="NA"/>
    <s v="NA"/>
    <s v="NA"/>
    <m/>
    <s v="NZANG NKIZOGO"/>
    <s v="OPHÉLIE"/>
    <n v="37"/>
    <x v="0"/>
    <x v="2"/>
    <s v="Assistante RH"/>
    <s v="ND"/>
    <s v="ND"/>
    <x v="2"/>
    <n v="5"/>
    <n v="7"/>
    <n v="5"/>
    <x v="2"/>
    <n v="5"/>
    <s v="Harmonisation et création d'un fichier patient au Gabon"/>
    <s v="Ordonnance numérique"/>
    <s v="Intéraction entre les différents pratiquants"/>
    <n v="9"/>
    <s v="Accessibilité directe aux données du patient"/>
    <s v="Possibilité d'avoir une seconde opinion par un expert à distance"/>
    <s v="Possibilité de partager ses expériences terrain avec les autres"/>
    <s v="Accès facile aux informations des patients"/>
    <s v="Mésentente entre les professionnels de santé"/>
    <s v="ND"/>
    <s v="ND"/>
    <s v="ND"/>
    <s v="ND"/>
    <s v="passable"/>
    <s v="passable"/>
    <s v="passable"/>
    <s v="Bien"/>
    <s v="Bien"/>
    <s v="passable"/>
    <s v="Inexistant"/>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6"/>
    <n v="6"/>
    <n v="6"/>
    <n v="3"/>
    <n v="3"/>
    <n v="4"/>
    <n v="5"/>
    <n v="5"/>
    <n v="7"/>
    <x v="0"/>
    <s v="Oui"/>
    <n v="7"/>
    <s v="Changement assez important"/>
    <s v="Changement assez important"/>
    <s v="Changement plus ou moins important"/>
    <s v="Changement assez important"/>
    <s v="Changement plus ou moins important"/>
    <s v="Changement assez important"/>
    <s v="Aucun changement"/>
    <s v="ND"/>
    <s v="Je suis prêt à changer assez"/>
    <s v="Je suis prêt à changer assez"/>
    <s v="Je suis prêt à changer assez"/>
    <s v="Je suis prêt à plus ou moins changer"/>
    <s v="Je suis prêt à changer assez"/>
    <s v="Je suis prêt à changer assez"/>
    <s v="Je ne suis pas du tout prêt à changer"/>
    <s v="ND"/>
    <s v="Communication facile avec mes collègues"/>
    <s v="Découverte à travers les expériences des uns et des autres"/>
    <s v="ND"/>
    <s v="Accès aux informations des patients"/>
    <s v="ND"/>
    <s v="ND"/>
    <s v="ND"/>
    <s v="ND"/>
    <s v="ND"/>
    <s v="ND"/>
    <s v="ND"/>
    <s v="ND"/>
    <s v="ND"/>
  </r>
  <r>
    <n v="3"/>
    <d v="2018-04-19T00:00:00"/>
    <s v="Estuaire"/>
    <s v="Komo- Mondah"/>
    <s v="DIRECTION REGIONALE DE LA SANTE OUEST"/>
    <s v="Administration régionale de santé"/>
    <s v="Public civil"/>
    <n v="25"/>
    <s v="Melen"/>
    <m/>
    <m/>
    <m/>
    <s v="ND"/>
    <n v="119629"/>
    <s v="NA"/>
    <s v="NA"/>
    <s v="NA"/>
    <m/>
    <s v="IGONDJO"/>
    <s v="MARC FRANCKY"/>
    <s v="ND"/>
    <x v="0"/>
    <x v="2"/>
    <s v="Adjoint d'Administration"/>
    <s v="EPCA"/>
    <n v="7"/>
    <x v="3"/>
    <n v="5"/>
    <n v="10"/>
    <n v="3"/>
    <x v="3"/>
    <n v="8"/>
    <s v="L'amélioration du système sanitaire"/>
    <s v="Une meilleure prise en charge du patient"/>
    <s v="De meilleures conditions de travail"/>
    <n v="9"/>
    <s v="Accessibilité directe aux données du patient"/>
    <s v="Meilleures conditions de travail des agents"/>
    <s v="Gestion des épidémies et veille épidémiologique"/>
    <s v="Ne pas être accepté par le plus grand nombre"/>
    <s v="Le suivi à long terme"/>
    <s v="Le refus de changement du personnel"/>
    <s v="ND"/>
    <s v="ND"/>
    <s v="ND"/>
    <s v="passable"/>
    <s v="passable"/>
    <s v="passable"/>
    <s v="passable"/>
    <s v="passable"/>
    <s v="Bien"/>
    <s v="Inexistant"/>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5"/>
    <n v="6"/>
    <n v="9"/>
    <n v="5"/>
    <n v="8"/>
    <n v="9"/>
    <n v="7"/>
    <n v="9"/>
    <n v="10"/>
    <x v="2"/>
    <s v="Oui"/>
    <n v="4"/>
    <s v="Changement très important"/>
    <s v="Changement assez important"/>
    <s v="Changement assez important"/>
    <s v="Changement assez important"/>
    <s v="Changement très important"/>
    <s v="Changement très important"/>
    <s v="NA"/>
    <s v="ND"/>
    <s v="Je suis prêt à beaucoup changer"/>
    <s v="Je suis prêt à beaucoup changer"/>
    <s v="Je suis prêt à changer assez"/>
    <s v="Je suis prêt à changer assez"/>
    <s v="Je suis prêt à beaucoup changer"/>
    <s v="Je suis prêt à beaucoup changer"/>
    <s v="NA"/>
    <s v="ND"/>
    <s v="Que le projet apporte des solutions plus rapides"/>
    <s v="ND"/>
    <s v="ND"/>
    <s v="Les ressources humaines"/>
    <s v="Le refus du changement"/>
    <s v="Les zones non couvertes par la technologie (internet, courant…)"/>
    <s v="ND"/>
    <s v="ND"/>
    <s v="La formation des volontaires"/>
    <s v="ND"/>
    <s v="ND"/>
    <s v="ND"/>
    <s v="ND"/>
  </r>
  <r>
    <n v="4"/>
    <d v="2018-04-19T00:00:00"/>
    <s v="Estuaire"/>
    <s v="Komo- Mondah"/>
    <s v="Base d'épidémiologie"/>
    <s v="BELE"/>
    <s v="Public civil"/>
    <n v="7"/>
    <s v="Melen"/>
    <m/>
    <m/>
    <m/>
    <s v="ND"/>
    <n v="119629"/>
    <s v="NA"/>
    <s v="NA"/>
    <s v="NA"/>
    <m/>
    <s v="NSOMO"/>
    <s v="JEAN NOEL"/>
    <n v="46"/>
    <x v="0"/>
    <x v="0"/>
    <s v="Ingénieur Statisticien"/>
    <s v="ND"/>
    <n v="3"/>
    <x v="4"/>
    <n v="6"/>
    <n v="9"/>
    <n v="5"/>
    <x v="4"/>
    <n v="1"/>
    <s v="Une base de données"/>
    <s v="Un système de santé performant"/>
    <s v="Outils de collecte harmonisée"/>
    <n v="8"/>
    <s v="Accessibilité directe aux données du patient"/>
    <s v="Collecte et remontée d'informations sanitaires"/>
    <s v="Gestion des épidémies et veille épidémiologique"/>
    <s v="La politisation du projet"/>
    <s v="Détournement de fonds"/>
    <s v="Le non respect des étapes du projet"/>
    <s v="La gestion du projet par les techniciens"/>
    <s v="Respecter les objectifs fixés"/>
    <s v="Rester fidèle aux étapes"/>
    <s v="bien"/>
    <s v="passable"/>
    <s v="passable"/>
    <s v="passable"/>
    <s v="médiocre"/>
    <s v="passable"/>
    <s v="Inexistant"/>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8"/>
    <n v="10"/>
    <n v="8"/>
    <n v="8"/>
    <n v="7"/>
    <n v="7"/>
    <n v="8"/>
    <n v="7"/>
    <n v="5"/>
    <x v="0"/>
    <s v="Oui"/>
    <n v="10"/>
    <s v="Changement très important"/>
    <s v="Changement assez important"/>
    <s v="Changement assez important"/>
    <s v="Changement assez important"/>
    <s v="Changement plus ou moins important"/>
    <s v="Changement plus ou moins important"/>
    <s v="Changement plus ou moins important"/>
    <s v="ND"/>
    <s v="Je suis prêt à beaucoup changer"/>
    <s v="Je suis prêt à changer assez"/>
    <s v="Je suis prêt à changer assez"/>
    <s v="Je suis prêt à changer assez"/>
    <s v="Je suis prêt à beaucoup changer"/>
    <s v="Je suis prêt à changer assez"/>
    <s v="Je suis prêt à plus ou moins changer"/>
    <s v="ND"/>
    <s v="Acquérir de nouvelles compétences"/>
    <s v="Avoir de nouveaux outils de collecte de données"/>
    <s v="ND"/>
    <s v="Personnel non disponible"/>
    <s v="Personnel non qualifié"/>
    <s v="Les outils du SI"/>
    <s v="ND"/>
    <s v="ND"/>
    <s v="Motiver le personnel"/>
    <s v="Former le personnel aux TIC"/>
    <s v="Mettre à disposition les  outils"/>
    <s v="ND"/>
    <s v="ND"/>
  </r>
  <r>
    <n v="5"/>
    <d v="2018-04-19T00:00:00"/>
    <s v="Estuaire"/>
    <s v="Komo- Mondah"/>
    <s v="DIRECTION REGIONALE DE LA SANTE OUEST"/>
    <s v="Administration régionale de santé"/>
    <s v="Public civil"/>
    <n v="25"/>
    <s v="Melen"/>
    <m/>
    <m/>
    <m/>
    <s v="ND"/>
    <n v="119629"/>
    <s v="NA"/>
    <s v="NA"/>
    <s v="NA"/>
    <m/>
    <s v="MBENG MBA epse ENGONE"/>
    <s v="FÉLICITÉ"/>
    <s v="ND"/>
    <x v="0"/>
    <x v="3"/>
    <m/>
    <s v="ENA"/>
    <n v="2"/>
    <x v="5"/>
    <n v="6"/>
    <s v="NA"/>
    <n v="5"/>
    <x v="3"/>
    <n v="5"/>
    <s v="Formation des acteurs impliqués"/>
    <s v="Dissémination des outils"/>
    <s v="Implication (Adhésion des bénéficiaires)"/>
    <n v="9"/>
    <s v="Meilleures conditions de travail des agents"/>
    <s v="Interaction renforcée entre structures sanitaires et administrations de santé"/>
    <s v="Collecte et remontée d'informations sanitaires"/>
    <s v="Manque de vulgarisation du projet"/>
    <s v="Manque de moyens"/>
    <s v="ND"/>
    <s v="Expliquer/ informer à toutes les catégories d'acteurs (le personnel)"/>
    <s v="Maximiser tous les moyens"/>
    <s v="ND"/>
    <s v="passable"/>
    <s v="passable"/>
    <s v="passable"/>
    <s v="médiocre"/>
    <s v="médiocre"/>
    <s v="passable"/>
    <s v="Inexistant"/>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5"/>
    <n v="8"/>
    <n v="8"/>
    <n v="7"/>
    <n v="8"/>
    <n v="8"/>
    <n v="8"/>
    <n v="8"/>
    <n v="8"/>
    <x v="2"/>
    <s v="Oui"/>
    <n v="10"/>
    <s v="Changement assez important"/>
    <s v="Changement plus ou moins important"/>
    <s v="Changement plus ou moins important"/>
    <s v="Changement assez important"/>
    <s v="Changement assez important"/>
    <s v="Changement assez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er ma vision de la télémédecine"/>
    <s v="ND"/>
    <s v="ND"/>
    <s v="Risque de connexion"/>
    <s v="Faiblesse dans l'intensité du courant électrique"/>
    <s v="Coupures intempestives d'électricité"/>
    <s v="Non adhésion des acteurs"/>
    <s v="Disponiblité permanente des moyens financiers"/>
    <s v="Avoir un sytème de relais"/>
    <s v="ND"/>
    <s v="ND"/>
    <s v="ND"/>
    <s v="ND"/>
  </r>
  <r>
    <n v="6"/>
    <d v="2018-04-19T00:00:00"/>
    <s v="Estuaire"/>
    <s v="Komo- Mondah"/>
    <s v="CHREMelen"/>
    <s v="CHR"/>
    <s v="Public civil"/>
    <n v="591"/>
    <s v="Melen"/>
    <m/>
    <m/>
    <m/>
    <n v="1975"/>
    <n v="119629"/>
    <s v="ND"/>
    <s v="ND"/>
    <s v="2,5"/>
    <s v="HIAOBO"/>
    <s v="N'DONGO"/>
    <s v="GILDAS GUY"/>
    <n v="40"/>
    <x v="0"/>
    <x v="2"/>
    <s v="Manager des projets"/>
    <s v="ND"/>
    <n v="2"/>
    <x v="6"/>
    <n v="1"/>
    <n v="10"/>
    <n v="1"/>
    <x v="4"/>
    <n v="5"/>
    <s v="Amélioration de la  qualité des services"/>
    <s v="Amélioration de la qualité des soins"/>
    <s v="Amélioration de la communication entre structures"/>
    <n v="10"/>
    <s v="Une meilleure productivité des agents de santé"/>
    <s v="Amélioration de la prise en charge du patient"/>
    <s v="Interaction renforcée entre structures sanitaires et administrations de santé"/>
    <s v="Fuite des données"/>
    <s v="Intrusion des cybercriminels"/>
    <s v="Course à la rentabilité"/>
    <s v="Mieux protéger les données"/>
    <s v="Mieux protéger le serveur"/>
    <s v="Mieux canaliser le projet"/>
    <s v="Inexistant"/>
    <s v="Inexistant"/>
    <s v="Inexistant"/>
    <s v="Inexistant"/>
    <s v="Inexistant"/>
    <s v="Inexistant"/>
    <s v="Inexistant"/>
    <s v="ND"/>
    <s v="Référentiel - Identification des professionnels et des structures"/>
    <s v="Systèmes d’Information Hospitaliers (SIH)"/>
    <s v="Télémédecine comme fonction déportée de l'hôpital et intégrée à tous les processus de prise en charge"/>
    <n v="10"/>
    <n v="10"/>
    <n v="5"/>
    <n v="8"/>
    <n v="10"/>
    <n v="5"/>
    <n v="5"/>
    <n v="10"/>
    <n v="5"/>
    <x v="3"/>
    <s v="Oui"/>
    <n v="10"/>
    <s v="Aucun changement"/>
    <s v="Changement très important"/>
    <s v="Changement très important"/>
    <s v="Changement assez important"/>
    <s v="Changement assez important"/>
    <s v="Changement très important"/>
    <s v="Changement assez important"/>
    <s v="Le référentiel des professionnels sera un canevas pour le management à appliquer"/>
    <s v="Je suis prêt à changer assez"/>
    <s v="Je suis prêt à changer assez"/>
    <s v="Je suis prêt à beaucoup changer"/>
    <s v="Je suis prêt à changer assez"/>
    <s v="Je suis prêt à beaucoup changer"/>
    <s v="Je suis prêt à beaucoup changer"/>
    <s v="Je suis prêt à changer assez"/>
    <s v="ND"/>
    <s v="Amélioration de l'information"/>
    <s v="Améliration de la productivité"/>
    <s v="Amélioration de la relation Médecins- Administration"/>
    <s v="Dualisme"/>
    <s v="Conflits"/>
    <s v="ND"/>
    <s v="ND"/>
    <s v="ND"/>
    <s v="Intensifier la communication"/>
    <s v="Mettre à la disposition de tous"/>
    <s v="Formation du personnel"/>
    <s v="ND"/>
    <s v="ND"/>
  </r>
  <r>
    <n v="7"/>
    <d v="2018-04-19T00:00:00"/>
    <s v="Estuaire"/>
    <s v="Komo- Mondah"/>
    <s v="CHREMelen"/>
    <s v="CHR"/>
    <s v="Public civil"/>
    <n v="591"/>
    <s v="Melen"/>
    <m/>
    <m/>
    <m/>
    <n v="1975"/>
    <n v="119629"/>
    <s v="ND"/>
    <s v="20 min +"/>
    <s v="2,5"/>
    <s v="HIAOBO"/>
    <s v="MBEGA MVOMO"/>
    <s v="JEAN PIERRE"/>
    <s v="ND"/>
    <x v="2"/>
    <x v="4"/>
    <m/>
    <s v="FMSS de Libreville"/>
    <n v="2"/>
    <x v="7"/>
    <n v="5"/>
    <n v="10"/>
    <n v="4"/>
    <x v="4"/>
    <n v="5"/>
    <s v="La disponibilité de l'information"/>
    <s v="La possibilité de partager l'information en temps réel par action"/>
    <s v="La victoire sur la distance"/>
    <n v="9"/>
    <s v="Accessibilité directe aux données du patient"/>
    <s v="Rapidité d'accès à des ressources spécialisées"/>
    <s v="Gestion des épidémies et veille épidémiologique"/>
    <s v="Sécurisation des patients"/>
    <s v="Sécurisation des informations"/>
    <s v="Entretien et maintenance des équipements"/>
    <s v="Patients bien identifiés"/>
    <s v="Information gérée par du personnel qualifié/ formation du personnel"/>
    <s v="Equipements régulièrements entretenus"/>
    <s v="passable"/>
    <s v="médiocre"/>
    <s v="médiocre"/>
    <s v="médiocre"/>
    <s v="passable"/>
    <s v="médiocre"/>
    <s v="passable"/>
    <s v="ND"/>
    <s v="Référentiel - Identification des professionnels et des structures"/>
    <s v="Systèmes d’Information Hospitaliers (SIH)"/>
    <s v="Télémédecine comme fonction déportée de l'hôpital et intégrée à tous les processus de prise en charge"/>
    <n v="9"/>
    <n v="9"/>
    <n v="6"/>
    <n v="9"/>
    <n v="9"/>
    <n v="6"/>
    <n v="9"/>
    <n v="9"/>
    <n v="9"/>
    <x v="2"/>
    <s v="Oui"/>
    <n v="10"/>
    <s v="Changement très important"/>
    <s v="Changement assez important"/>
    <s v="Changement plus ou moins important"/>
    <s v="Changement très important"/>
    <s v="Changement très important"/>
    <s v="Changement très important"/>
    <s v="Changement plus ou moins important"/>
    <s v="Permet de s'arrimer aux autres, d'établir les normes et les contrôles"/>
    <s v="Je suis prêt à beaucoup changer"/>
    <s v="Je suis prêt à beaucoup changer"/>
    <s v="Je suis prêt à plus ou moins changer"/>
    <s v="Je suis prêt à plus ou moins changer"/>
    <s v="Je suis prêt à beaucoup changer"/>
    <s v="Je suis prêt à beaucoup changer"/>
    <s v="Je suis prêt à beaucoup changer"/>
    <s v="Valorisation des compétences"/>
    <s v="FORMATION"/>
    <s v="Equipement"/>
    <s v="Contrôles réguliers"/>
    <s v="Mauvaise utilisation ou sur-utilisation"/>
    <s v="Utilisation limitée par le niveau des structures"/>
    <s v="Orienter les demandes"/>
    <s v="ND"/>
    <s v="ND"/>
    <s v="Limiter l'utilisation aux personnes indiquées"/>
    <s v="Il faut qu'il existe des niveaux de comptétence pour solliciter des services"/>
    <s v="ND"/>
    <s v="ND"/>
    <s v="ND"/>
  </r>
  <r>
    <n v="8"/>
    <d v="2018-04-19T00:00:00"/>
    <s v="Estuaire"/>
    <s v="Komo- Mondah"/>
    <s v="CHREMelen"/>
    <s v="CHR"/>
    <s v="Public civil"/>
    <n v="591"/>
    <s v="Melen"/>
    <m/>
    <m/>
    <m/>
    <n v="1975"/>
    <n v="119629"/>
    <s v="ND"/>
    <s v="ND"/>
    <s v="2,5"/>
    <s v="HIAOBO"/>
    <s v="MOUSSODOU"/>
    <s v="CHRISTIAN"/>
    <n v="43"/>
    <x v="0"/>
    <x v="0"/>
    <s v="Ingénieur de travaux statistiques et informatique appliquée"/>
    <s v="INEFSAGEP (Sénégal)"/>
    <s v="1an et 2 mois"/>
    <x v="8"/>
    <n v="5"/>
    <n v="10"/>
    <n v="1"/>
    <x v="4"/>
    <n v="5"/>
    <s v="Faciliter la collecte de l'information"/>
    <s v="Faciliter la prise en charge du patient"/>
    <s v="La collaboration entre praticiens"/>
    <n v="10"/>
    <s v="Une meilleure productivité des agents de santé"/>
    <s v="Amélioration de la prise en charge du patient"/>
    <s v="Collecte et remontée d'informations sanitaires"/>
    <s v="Les mauvais comportements des personnes impliquées dans le projet"/>
    <s v="Le détournement des fonds alloués au projet"/>
    <s v="ND"/>
    <s v="Mettre la personne qu'il faut à la place qu'il faut"/>
    <s v="Mettre les garde-fous"/>
    <s v="ND"/>
    <s v="bien"/>
    <s v="passable"/>
    <s v="passable"/>
    <s v="passable"/>
    <s v="médiocre"/>
    <s v="passable"/>
    <s v="Inexistant"/>
    <s v="ND"/>
    <s v="Référentiel - Identification des professionnels et des structures"/>
    <s v="Systèmes d’Information Hospitaliers (SIH)"/>
    <s v="Télémédecine comme fonction déportée de l'hôpital et intégrée à tous les processus de prise en charge"/>
    <n v="10"/>
    <n v="10"/>
    <n v="10"/>
    <n v="10"/>
    <n v="10"/>
    <n v="10"/>
    <n v="10"/>
    <n v="10"/>
    <n v="10"/>
    <x v="4"/>
    <s v="Oui"/>
    <n v="10"/>
    <s v="Changement très important"/>
    <s v="Changement assez important"/>
    <s v="Changement très important"/>
    <s v="Changement très important"/>
    <s v="Changement assez important"/>
    <s v="Changement très important"/>
    <s v="Aucun changement"/>
    <s v="ND"/>
    <s v="Je suis prêt à beaucoup changer"/>
    <s v="Je suis prêt à changer assez"/>
    <s v="Je suis prêt à beaucoup changer"/>
    <s v="Je suis prêt à changer assez"/>
    <s v="Je suis prêt à beaucoup changer"/>
    <s v="Je suis prêt à beaucoup changer"/>
    <s v="Je suis prêt à beaucoup changer"/>
    <s v="ND"/>
    <s v="Que les choses se passent désormais bien"/>
    <s v="Accès facile aux données statistiques"/>
    <s v="Vulgarisation de l'information au sein de la structure"/>
    <s v="ND"/>
    <s v="La non adhésion au projet par les praticiens"/>
    <s v="Les mauvais comportements"/>
    <s v="ND"/>
    <s v="ND"/>
    <s v="ND"/>
    <s v="Il faut amener les praticiens à s'approprier le projet"/>
    <s v="Faire la sensibilisation aupres des concernés"/>
    <s v="ND"/>
    <s v="ND"/>
  </r>
  <r>
    <n v="9"/>
    <d v="2018-04-19T00:00:00"/>
    <s v="Estuaire"/>
    <s v="Komo- Mondah"/>
    <s v="CHREMelen"/>
    <s v="CHR"/>
    <s v="Public civil"/>
    <n v="591"/>
    <s v="Melen"/>
    <m/>
    <m/>
    <m/>
    <n v="1975"/>
    <n v="119629"/>
    <s v="ND"/>
    <s v="ND"/>
    <s v="2,5"/>
    <s v="HIAOBO"/>
    <s v="NSEGUE SIMA"/>
    <s v="MARTIALE IRENE"/>
    <n v="44"/>
    <x v="0"/>
    <x v="3"/>
    <m/>
    <s v="Valencienne/ France"/>
    <n v="8"/>
    <x v="6"/>
    <n v="1"/>
    <n v="10"/>
    <n v="5"/>
    <x v="4"/>
    <n v="5"/>
    <s v="Cela pourrait apporter un plus sur le système informatique sur la santé au Gabon"/>
    <s v="ND"/>
    <s v="ND"/>
    <n v="10"/>
    <s v="Possibilité d'avoir une seconde opinion par un expert à distance"/>
    <s v="Accessibilité à la formation médicale continue à distance"/>
    <s v="Possibilité de promouvoir le centre de santé"/>
    <s v="Sur la sécurité des dossiers des patients"/>
    <s v="Que le projet ne soit pas entre de mauvaises mains"/>
    <s v="ND"/>
    <s v="Confidentialité des dossiers"/>
    <s v="Soyez discret pour la bonne gestion du système"/>
    <s v="ND"/>
    <s v="bien"/>
    <s v="passable"/>
    <s v="passable"/>
    <s v="Bien"/>
    <s v="passable"/>
    <s v="NA"/>
    <s v="Inexistant"/>
    <s v="ND"/>
    <s v="Référentiel - Identification des professionnels et des structures"/>
    <s v="Systèmes d’Information Hospitaliers (SIH)"/>
    <s v="Télémédecine comme fonction déportée de l'hôpital et intégrée à tous les processus de prise en charge"/>
    <n v="5"/>
    <n v="5"/>
    <n v="6"/>
    <n v="8"/>
    <n v="7"/>
    <n v="9"/>
    <n v="5"/>
    <n v="8"/>
    <n v="7"/>
    <x v="4"/>
    <s v="Oui"/>
    <n v="10"/>
    <s v="Changement assez important"/>
    <s v="Changement très important"/>
    <s v="Changement plus ou moins important"/>
    <s v="Changement assez important"/>
    <s v="Changement très important"/>
    <s v="Changement très important"/>
    <s v="Aucun changement"/>
    <s v="ND"/>
    <s v="Je suis prêt à beaucoup changer"/>
    <s v="Je suis prêt à beaucoup changer"/>
    <s v="Je suis prêt à beaucoup changer"/>
    <s v="Je suis prêt à changer assez"/>
    <s v="Je suis prêt à beaucoup changer"/>
    <s v="Je suis prêt à plus ou moins changer"/>
    <s v="Je ne suis pas du tout prêt à changer"/>
    <s v="ND"/>
    <s v="Nous souhaitons que ce projet reussise pour le bien être des gabonais"/>
    <s v="Meilleur système de gestion"/>
    <s v="ND"/>
    <s v="gestion de l'outil informatique"/>
    <s v="ND"/>
    <s v="ND"/>
    <s v="ND"/>
    <s v="ND"/>
    <s v="Confidentialité des données"/>
    <s v="Ne pas divulguer le secret professionnel"/>
    <s v="ND"/>
    <s v="ND"/>
    <s v="ND"/>
  </r>
  <r>
    <n v="10"/>
    <d v="2018-04-19T00:00:00"/>
    <s v="Estuaire"/>
    <s v="Komo- Mondah"/>
    <s v="CHREMelen"/>
    <s v="CHR"/>
    <s v="Public civil"/>
    <n v="591"/>
    <s v="Melen"/>
    <m/>
    <m/>
    <m/>
    <n v="1975"/>
    <n v="119629"/>
    <s v="ND"/>
    <s v="ND"/>
    <s v="2,5"/>
    <s v="HIAOBO"/>
    <s v="YOUNGUI"/>
    <s v="GERTRUDE"/>
    <n v="44"/>
    <x v="0"/>
    <x v="5"/>
    <m/>
    <s v="FMSS de Libreville"/>
    <n v="15"/>
    <x v="8"/>
    <n v="5"/>
    <n v="10"/>
    <n v="5"/>
    <x v="4"/>
    <n v="5"/>
    <s v="Meilleure traçabilité du suivi des patients"/>
    <s v="Prise en charge rapide et de qualité"/>
    <s v="Interéchanges et meilleur partage des connaissances entre praticiens"/>
    <n v="10"/>
    <s v="Accessibilité directe aux données du patient"/>
    <s v="Possibilité d'avoir une seconde opinion par un expert à distance"/>
    <s v="Accessibilité à la formation médicale continue à distance"/>
    <s v="Vol des matériaux"/>
    <s v="La mauvaise foi à partager"/>
    <s v="Mésentente des praticiens"/>
    <s v="Sensibiliser sur la sociabilité"/>
    <s v="Eduquer à l'humanisme"/>
    <s v="Déceler les freins et sanctionner"/>
    <s v="NA"/>
    <s v="passable"/>
    <s v="médiocre"/>
    <s v="NA"/>
    <s v="passable"/>
    <s v="Inexistant"/>
    <s v="Inexistant"/>
    <s v="ND"/>
    <s v="Référentiel - Identification des professionnels et des structures"/>
    <s v="Systèmes d’Information Hospitaliers (SIH)"/>
    <s v="Télémédecine comme fonction déportée de l'hôpital et intégrée à tous les processus de prise en charge"/>
    <n v="1"/>
    <n v="5"/>
    <n v="7"/>
    <n v="6"/>
    <n v="8"/>
    <n v="10"/>
    <n v="10"/>
    <n v="10"/>
    <n v="10"/>
    <x v="2"/>
    <s v="Oui"/>
    <n v="10"/>
    <s v="Changement assez important"/>
    <s v="Changement très important"/>
    <s v="Changement très important"/>
    <s v="Changement assez important"/>
    <s v="Changement assez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Nouvelles connaissances / Amélioration du savoir"/>
    <s v="Formation continue et permanente"/>
    <s v="Maîtrise des outils et pérenisation"/>
    <s v="Implication des politiques"/>
    <s v="Détournement du projet"/>
    <s v="Problèmes d'énergie"/>
    <s v="Accessibilité des structures"/>
    <s v="Mauvais usages"/>
    <s v="Eviter les parrainages"/>
    <s v="Ne pas se laisser distraire"/>
    <s v="Régler les problèmes liés à l'électricité"/>
    <s v="Veiller au bon entretien des outils"/>
    <s v="Bien former et responsabiliser"/>
  </r>
  <r>
    <n v="11"/>
    <d v="2018-04-19T00:00:00"/>
    <s v="Estuaire"/>
    <s v="Komo- Mondah"/>
    <s v="CHREMelen"/>
    <s v="CHR"/>
    <s v="Public civil"/>
    <n v="591"/>
    <s v="Melen"/>
    <m/>
    <m/>
    <m/>
    <n v="1975"/>
    <n v="119629"/>
    <n v="15"/>
    <n v="15"/>
    <s v="2,5"/>
    <s v="HIAOBO"/>
    <s v="ANGOUE MVE"/>
    <s v="ELVIS"/>
    <n v="39"/>
    <x v="0"/>
    <x v="6"/>
    <m/>
    <s v="INFASS"/>
    <n v="10"/>
    <x v="9"/>
    <n v="1"/>
    <n v="10"/>
    <n v="1"/>
    <x v="4"/>
    <n v="1"/>
    <s v="Amélioration de la prise en charge du patient"/>
    <s v="Une identification du patient en amont"/>
    <s v="ND"/>
    <n v="10"/>
    <s v="Amélioration de la prise en charge du patient"/>
    <s v="Meilleures conditions de travail des agents"/>
    <s v="Amélioration de la qualité de la pratique"/>
    <s v="Fuite des données"/>
    <s v="Informations Obsolètes"/>
    <s v="Indisponibilité des outils informatiques"/>
    <s v="Sécurité obligatoire des données"/>
    <s v="Mise à jour obligatoire des informations"/>
    <s v="Equiper toutes les structures des mêmes outils pour éviter les fuites"/>
    <s v="Inexistant"/>
    <s v="médiocre"/>
    <s v="médiocre"/>
    <s v="médiocre"/>
    <s v="passable"/>
    <s v="Inexistant"/>
    <s v="Inexistant"/>
    <s v="ND"/>
    <s v="Référentiel - Identification des professionnels et des structures"/>
    <s v="Systèmes d’Information Hospitaliers (SIH)"/>
    <s v="Télémédecine comme fonction déportée de l'hôpital et intégrée à tous les processus de prise en charge"/>
    <n v="2"/>
    <n v="5"/>
    <n v="6"/>
    <n v="5"/>
    <n v="6"/>
    <n v="7"/>
    <n v="10"/>
    <n v="10"/>
    <n v="10"/>
    <x v="2"/>
    <s v="Oui"/>
    <n v="10"/>
    <s v="Changement très important"/>
    <s v="Changement assez important"/>
    <s v="Changement assez important"/>
    <s v="Changement plus ou moins important"/>
    <s v="Changement très important"/>
    <s v="changement faible"/>
    <s v="Aucun changement"/>
    <s v="ND"/>
    <s v="Je suis prêt à beaucoup changer"/>
    <s v="Je suis prêt à beaucoup changer"/>
    <s v="Je suis prêt à beaucoup changer"/>
    <s v="Je suis prêt à beaucoup changer"/>
    <s v="Je suis prêt à beaucoup changer"/>
    <s v="Je suis prêt à changer assez"/>
    <s v="Je ne suis pas du tout prêt à changer"/>
    <s v="ND"/>
    <s v="Amélioration des performances"/>
    <s v="Une réalisation du projet"/>
    <s v="Bonne compréhension du SI"/>
    <s v="Indisponibilité des médecins et autres"/>
    <s v="Fiabilité du réseau téléphonique"/>
    <s v="l'outil informatique"/>
    <s v="Le suivi du projet"/>
    <s v="la formation"/>
    <s v="Mettre tout en place pour les médecins"/>
    <s v="Sécurisation des réseaux internet"/>
    <s v="Mettre en place un SI fiable"/>
    <s v="Bon suivi du projet"/>
    <s v="Formation des differents acteurs"/>
  </r>
  <r>
    <n v="12"/>
    <d v="2018-04-19T00:00:00"/>
    <s v="Estuaire"/>
    <s v="Komo- Mondah"/>
    <s v="CHREMelen"/>
    <s v="CHR"/>
    <s v="Public civil"/>
    <n v="591"/>
    <s v="Melen"/>
    <m/>
    <m/>
    <m/>
    <n v="1975"/>
    <n v="119629"/>
    <s v="ND"/>
    <s v="ND"/>
    <s v="2,5"/>
    <s v="HIAOBO"/>
    <s v="MENGUE MEGNE ep. MVE NKOGHE"/>
    <s v="LEONIE"/>
    <n v="53"/>
    <x v="0"/>
    <x v="3"/>
    <m/>
    <s v="ENA"/>
    <n v="3"/>
    <x v="6"/>
    <n v="1"/>
    <n v="10"/>
    <n v="5"/>
    <x v="4"/>
    <n v="5"/>
    <s v="Le partage de l'information"/>
    <s v="L'amélioration de la qualité des soins"/>
    <s v="L'accès direct aux professionnels de santé pour une information sanitaire"/>
    <n v="10"/>
    <s v="Une meilleure productivité des agents de santé"/>
    <s v="Possibilité d'avoir une seconde opinion par un expert à distance"/>
    <s v="Rapidité d'accès à des ressources spécialisées"/>
    <s v="Blocage ou non aboutissement dû aux autorités"/>
    <s v="Non adhésion de certains professionnels de santé"/>
    <s v="Non accessibilité de l'outil à tous les secteurs de santé"/>
    <s v="Protéger et suivre le projet jusqu'au bout"/>
    <s v="Bien expliquer le projet"/>
    <s v="Prendre soin de vulgariser l'outil informatique"/>
    <s v="passable"/>
    <s v="NA"/>
    <s v="Inexistant"/>
    <s v="Inexistant"/>
    <s v="passable"/>
    <s v="Inexistant"/>
    <s v="passable"/>
    <s v="Mettre à la disposition des personnes ciblés les outils"/>
    <s v="Référentiel - Identification des professionnels et des structures"/>
    <s v="Systèmes d’Information Hospitaliers (SIH)"/>
    <s v="Télémédecine comme fonction déportée de l'hôpital et intégrée à tous les processus de prise en charge"/>
    <n v="5"/>
    <n v="10"/>
    <n v="5"/>
    <n v="5"/>
    <n v="10"/>
    <n v="5"/>
    <n v="10"/>
    <n v="10"/>
    <n v="10"/>
    <x v="2"/>
    <s v="Oui"/>
    <n v="10"/>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plus ou moins changer"/>
    <s v="Je ne suis pas du tout prêt à changer"/>
    <s v="ND"/>
    <s v="Aboutissement du projet"/>
    <s v="Implication des personnes ciblées"/>
    <s v="Nationaliser le réseau même dans les structures les plus reculées du pays"/>
    <s v="Non adhésion de certaines autorités"/>
    <s v="Mauvaise utilisation des outils"/>
    <s v="Incompréhension de l'outil"/>
    <s v="ND"/>
    <s v="ND"/>
    <s v="Bien expliquer l'utilité CAD les avantages du projet"/>
    <s v="Formation des utilisateurs"/>
    <s v="Bien former pour éviter les pertes et incompréhensions"/>
    <s v="ND"/>
    <s v="ND"/>
  </r>
  <r>
    <n v="13"/>
    <d v="2018-04-20T00:00:00"/>
    <s v="Estuaire"/>
    <s v="Komo- Mondah"/>
    <s v="Dispensaire de Malibé"/>
    <s v="Dispensaire"/>
    <s v="Public civil"/>
    <n v="9"/>
    <s v="Malibe"/>
    <m/>
    <m/>
    <m/>
    <n v="1972"/>
    <n v="8000"/>
    <n v="10"/>
    <n v="15"/>
    <n v="14"/>
    <s v="CHUAngondje"/>
    <s v="KASSA"/>
    <s v="FLEURE INES"/>
    <n v="41"/>
    <x v="3"/>
    <x v="6"/>
    <m/>
    <s v="ENAS"/>
    <n v="5"/>
    <x v="8"/>
    <n v="7"/>
    <n v="10"/>
    <n v="7"/>
    <x v="4"/>
    <n v="10"/>
    <s v="Suivi du projet"/>
    <s v="Gestion des fonds du projet par la banque mondiale"/>
    <s v="ND"/>
    <n v="10"/>
    <s v="Une meilleure productivité des agents de santé"/>
    <s v="Possibilité d'avoir une seconde opinion par un expert à distance"/>
    <s v="Accessibilité à la formation médicale continue à distance"/>
    <s v="Manque de suivi"/>
    <s v="ND"/>
    <s v="ND"/>
    <s v="Faire un suivi permanent du projet et garder les experts qui maitrisent le projet à la base"/>
    <s v="ND"/>
    <s v="ND"/>
    <s v="passable"/>
    <s v="Inexistant"/>
    <s v="passable"/>
    <s v="passable"/>
    <s v="passable"/>
    <s v="passable"/>
    <s v="médiocre"/>
    <s v="Le système demande une aide extérieure"/>
    <s v="Référentiel - Identification des professionnels et des structures"/>
    <s v="Système d'information des soins de santé de premier niveau"/>
    <s v="Outils innovant pour la prévention et la promotion de la santé"/>
    <n v="10"/>
    <n v="10"/>
    <n v="10"/>
    <n v="8"/>
    <n v="10"/>
    <n v="10"/>
    <n v="10"/>
    <n v="10"/>
    <n v="10"/>
    <x v="5"/>
    <s v="Oui"/>
    <n v="10"/>
    <s v="Changement très important"/>
    <s v="Changement assez important"/>
    <s v="Changement très important"/>
    <s v="Changement très important"/>
    <s v="Changement très important"/>
    <s v="Changement très important"/>
    <s v="Changement assez important"/>
    <s v="La plupart d'entre nous ne croyons plus aux cultures et rites"/>
    <s v="Je suis prêt à beaucoup changer"/>
    <s v="Je suis prêt à beaucoup changer"/>
    <s v="Je suis prêt à beaucoup changer"/>
    <s v="Je suis prêt à beaucoup changer"/>
    <s v="Je suis prêt à beaucoup changer"/>
    <s v="Je suis prêt à beaucoup changer"/>
    <s v="Je suis prêt à beaucoup changer"/>
    <s v="Veux voir l'amélioration d'une meilleure prise en charge du patient au Gabon"/>
    <s v="Amélioration d'une très bonne prise en charge des patients"/>
    <s v="Eviter aux patients de faire de longues distances pour des soins de qualité"/>
    <s v="ND"/>
    <s v="Les réfractaires au changement"/>
    <s v="La mauvaise compréhension"/>
    <s v="ND"/>
    <s v="ND"/>
    <s v="ND"/>
    <s v="Inculquer, insister et expliquer"/>
    <s v="Enseigner et être patient"/>
    <s v="ND"/>
    <s v="ND"/>
    <s v="ND"/>
  </r>
  <r>
    <n v="14"/>
    <d v="2018-04-20T00:00:00"/>
    <s v="Estuaire"/>
    <s v="Komo- Mondah"/>
    <s v="Centre de santé du Cap Esterias"/>
    <s v="Centre Santé"/>
    <s v="Public civil"/>
    <n v="9"/>
    <s v="Cap Esterias"/>
    <m/>
    <m/>
    <m/>
    <n v="1972"/>
    <n v="8000"/>
    <n v="10"/>
    <n v="15"/>
    <n v="14"/>
    <s v="CHUAngondje"/>
    <s v="LAMA"/>
    <s v="ROLAND"/>
    <n v="55"/>
    <x v="2"/>
    <x v="7"/>
    <s v="Chirurgie"/>
    <s v="UNIV de la Havane (CUBA)"/>
    <n v="2"/>
    <x v="7"/>
    <n v="5"/>
    <n v="10"/>
    <n v="1"/>
    <x v="4"/>
    <n v="10"/>
    <s v="Amélioration de la qualité de l'information"/>
    <s v="Amélioration de la formation continue"/>
    <s v="Amélioration de la qualité de soin"/>
    <n v="10"/>
    <s v="Amélioration de la prise en charge du patient"/>
    <s v="Accessibilité à la formation médicale continue à distance"/>
    <s v="Amélioration de la qualité de la pratique// Accès à l'évolution du numérique"/>
    <s v="Non adhésion des acteurs"/>
    <s v="Obstacles liés au numérique/ électricité/ fibre optique"/>
    <s v="Obstacles à l'extérieur"/>
    <s v="Information suffisante =&gt; motivation"/>
    <s v="Assurer de manière pérenne l'énergie et le numérique"/>
    <s v="ND"/>
    <s v="passable"/>
    <s v="passable"/>
    <s v="passable"/>
    <s v="passable"/>
    <s v="médiocre"/>
    <s v="médiocre"/>
    <s v="passable"/>
    <s v="Un système à revoir"/>
    <s v="Référentiel - Identification des professionnels et des structures"/>
    <s v="Système d'information des soins de santé de premier niveau"/>
    <s v="Outils innovant pour la prévention et la promotion de la santé"/>
    <n v="10"/>
    <n v="10"/>
    <n v="10"/>
    <n v="10"/>
    <n v="10"/>
    <n v="10"/>
    <n v="10"/>
    <n v="10"/>
    <n v="10"/>
    <x v="5"/>
    <s v="Oui"/>
    <n v="9"/>
    <s v="Changement assez important"/>
    <s v="Changement assez important"/>
    <s v="Changement assez important"/>
    <s v="Changement assez important"/>
    <s v="Changement assez important"/>
    <s v="Changement assez important"/>
    <s v="Changement assez important"/>
    <s v="On s'y lance déjà"/>
    <s v="Je suis prêt à changer assez"/>
    <s v="Je suis prêt à changer assez"/>
    <s v="Je suis prêt à changer assez"/>
    <s v="Je suis prêt à changer assez"/>
    <s v="Je suis prêt à changer assez"/>
    <s v="Je suis prêt à changer assez"/>
    <s v="Je suis prêt à changer assez"/>
    <s v="ND"/>
    <s v="Meilleure gestion du temps et de la relation patient"/>
    <s v="Meilleurs inter-échanges professionnels"/>
    <s v="Meilleure qualité des soins"/>
    <s v="Outils inadaptés"/>
    <s v="Formation limitée"/>
    <s v="Obstacles liés au numérique"/>
    <s v="ND"/>
    <s v="ND"/>
    <s v="Rigueur à la mise en place"/>
    <s v="Assurer la formation"/>
    <s v="Sources d'énergie et extension de la fibre optique"/>
    <s v="ND"/>
    <s v="ND"/>
  </r>
  <r>
    <n v="15"/>
    <d v="2018-04-20T00:00:00"/>
    <s v="Estuaire"/>
    <s v="Komo- Mondah"/>
    <s v="Centre de santé du Cap Esterias"/>
    <s v="Centre Santé"/>
    <s v="Public civil"/>
    <n v="9"/>
    <s v="Cap Esterias"/>
    <m/>
    <m/>
    <m/>
    <n v="1972"/>
    <n v="8000"/>
    <n v="10"/>
    <n v="15"/>
    <n v="14"/>
    <s v="CHUAngondje"/>
    <s v="MBABA"/>
    <s v="SERGE-EDOUARD"/>
    <n v="49"/>
    <x v="3"/>
    <x v="6"/>
    <m/>
    <s v="ENASS Franceville"/>
    <n v="5"/>
    <x v="4"/>
    <n v="6"/>
    <n v="9"/>
    <n v="3"/>
    <x v="3"/>
    <n v="9"/>
    <s v="Une meilleure prise en charge des malades"/>
    <s v="Meilleur renforcement des capacités"/>
    <s v="ND"/>
    <n v="9"/>
    <s v="Amélioration de la prise en charge du patient"/>
    <s v="Possibilité d'avoir une seconde opinion par un expert à distance"/>
    <s v="Amélioration de la qualité de la pratique"/>
    <s v="Absence de personnel formé"/>
    <s v="ND"/>
    <s v="ND"/>
    <s v="Formation du personnel"/>
    <s v="ND"/>
    <s v="ND"/>
    <s v="passable"/>
    <s v="passable"/>
    <s v="médiocre"/>
    <s v="passable"/>
    <s v="passable"/>
    <s v="médiocre"/>
    <s v="Inexistant"/>
    <s v="ND"/>
    <s v="Référentiel - Identification des professionnels et des structures"/>
    <s v="Système d'information des soins de santé de premier niveau"/>
    <s v="Outils innovant pour la prévention et la promotion de la santé"/>
    <n v="7"/>
    <n v="9"/>
    <n v="9"/>
    <n v="8"/>
    <n v="9"/>
    <n v="9"/>
    <n v="7"/>
    <n v="8"/>
    <n v="9"/>
    <x v="6"/>
    <s v="Oui"/>
    <n v="9"/>
    <s v="Changement très important"/>
    <s v="Changement assez important"/>
    <s v="Changement très important"/>
    <s v="Changement très important"/>
    <s v="Changement très important"/>
    <s v="Changement trè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ne suis pas du tout prêt à changer"/>
    <s v="ND"/>
    <s v="Une formation de qualité"/>
    <s v="Equipements et matériels de travail"/>
    <s v="ND"/>
    <s v="ND"/>
    <s v="ND"/>
    <s v="ND"/>
    <s v="ND"/>
    <s v="ND"/>
    <s v="ND"/>
    <s v="ND"/>
    <s v="ND"/>
    <s v="ND"/>
    <s v="ND"/>
  </r>
  <r>
    <n v="16"/>
    <d v="2018-04-20T00:00:00"/>
    <s v="Estuaire"/>
    <s v="Komo- Mondah"/>
    <s v="Centre de santé du Cap Esterias"/>
    <s v="Centre Santé"/>
    <s v="Public civil"/>
    <n v="9"/>
    <s v="Cap Esterias"/>
    <m/>
    <m/>
    <m/>
    <n v="1972"/>
    <n v="8000"/>
    <n v="10"/>
    <n v="15"/>
    <n v="14"/>
    <s v="CHUAngondje"/>
    <s v="NKORI MFOUROU"/>
    <s v="LUCRECE STEINHE"/>
    <n v="31"/>
    <x v="3"/>
    <x v="6"/>
    <m/>
    <s v="CEMEF Libreville"/>
    <s v="8 mois"/>
    <x v="9"/>
    <n v="5"/>
    <n v="10"/>
    <n v="5"/>
    <x v="0"/>
    <n v="10"/>
    <s v="Que le projet continue dans cet élan"/>
    <s v="Meilleure qualité des soins et plus performant"/>
    <s v="Satisfaction des populations"/>
    <n v="10"/>
    <s v="Amélioration de la prise en charge du patient"/>
    <s v="Rapidité d'accès à des ressources spécialisées"/>
    <s v="Gestion des épidémies et veille épidémiologique"/>
    <s v="Qu'il n'aille pas jusqu'au bout du projet"/>
    <s v="ND"/>
    <s v="ND"/>
    <s v="Continuez dans cet élan"/>
    <s v="ND"/>
    <s v="ND"/>
    <s v="passable"/>
    <s v="NA"/>
    <s v="passable"/>
    <s v="médiocre"/>
    <s v="passable"/>
    <s v="Inexistant"/>
    <s v="Inexistant"/>
    <s v="JE NE VOIS PAS L'IMPORTANCE"/>
    <s v="Référentiel - Identification des professionnels et des structures"/>
    <s v="Système d'information des soins de santé de premier niveau"/>
    <s v="Outils innovant pour la prévention et la promotion de la santé"/>
    <n v="5"/>
    <n v="4"/>
    <n v="5"/>
    <n v="6"/>
    <n v="4"/>
    <n v="5"/>
    <n v="3"/>
    <n v="6"/>
    <n v="4"/>
    <x v="6"/>
    <s v="Oui"/>
    <n v="5"/>
    <s v="Changement assez important"/>
    <s v="Changement plus ou moins important"/>
    <s v="Changement plus ou moins important"/>
    <s v="Changement faible"/>
    <s v="Changement plus ou moins important"/>
    <s v="Changement plus ou moins important"/>
    <s v="Changement plus ou moins important"/>
    <s v="changement concret"/>
    <s v="Je suis prêt à changer assez"/>
    <s v="Je suis prêt à plus ou moins changer"/>
    <s v="Je suis prêt à plus ou moins changer"/>
    <s v="Je suis prêt à changer assez"/>
    <s v="Je suis prêt à changer assez"/>
    <s v="Je suis prêt à changer assez"/>
    <s v="Je suis un peu prêt à changer"/>
    <s v="que le projet continue sur cet élan"/>
    <s v="Continuité du SI dans les structures de 1er niveau"/>
    <s v="ND"/>
    <s v="ND"/>
    <s v="Que le projet voit le jour"/>
    <s v="ND"/>
    <s v="ND"/>
    <s v="ND"/>
    <s v="ND"/>
    <s v="Toujours faire face"/>
    <s v="ND"/>
    <s v="ND"/>
    <s v="ND"/>
    <s v="ND"/>
  </r>
  <r>
    <n v="17"/>
    <d v="2018-04-20T00:00:00"/>
    <s v="Estuaire"/>
    <s v="Komo- Mondah"/>
    <s v="Centre de santé du Cap Esterias"/>
    <s v="Centre Santé"/>
    <s v="Public civil"/>
    <n v="9"/>
    <s v="Cap Esterias"/>
    <m/>
    <m/>
    <m/>
    <n v="1972"/>
    <n v="8000"/>
    <n v="10"/>
    <n v="15"/>
    <n v="14"/>
    <s v="CHUAngondje"/>
    <s v="MBONQUET"/>
    <s v="GASTON"/>
    <n v="50"/>
    <x v="3"/>
    <x v="6"/>
    <m/>
    <s v="Ecole supérieur"/>
    <n v="23"/>
    <x v="9"/>
    <n v="5"/>
    <s v="NA"/>
    <n v="8"/>
    <x v="4"/>
    <n v="5"/>
    <s v="ND"/>
    <s v="ND"/>
    <s v="ND"/>
    <n v="1"/>
    <s v="Une meilleure productivité des agents de santé"/>
    <s v="Accessibilité directe aux données du patient"/>
    <s v="Amélioration de la qualité de la pratique"/>
    <s v="ND"/>
    <s v="ND"/>
    <s v="ND"/>
    <s v="Volonté du Gouvernement"/>
    <s v="ND"/>
    <s v="ND"/>
    <s v="médiocre"/>
    <s v="bien"/>
    <s v="passable"/>
    <s v="médiocre"/>
    <s v="Bien"/>
    <s v="passable"/>
    <s v="bien"/>
    <s v="ND"/>
    <s v="Référentiel - Identification des professionnels et des structures"/>
    <s v="Système d'information des soins de santé de premier niveau"/>
    <s v="Outils innovant pour la prévention et la promotion de la santé"/>
    <n v="4"/>
    <n v="2"/>
    <n v="3"/>
    <n v="4"/>
    <n v="3"/>
    <n v="2"/>
    <n v="1"/>
    <n v="3"/>
    <n v="6"/>
    <x v="5"/>
    <s v="Oui"/>
    <s v="NA"/>
    <s v="Aucun changement"/>
    <s v="NA"/>
    <s v="Changement plus ou moins important"/>
    <s v="Aucun changement"/>
    <s v="NA"/>
    <s v="NA"/>
    <s v="NA"/>
    <s v="ND"/>
    <s v="Je ne suis pas du tout prêt à changer"/>
    <s v="Je suis prêt à plus ou moins changer"/>
    <s v="NA"/>
    <s v="Je suis un peu prêt à changer"/>
    <s v="NA"/>
    <s v="NA"/>
    <s v="Je suis prêt à beaucoup changer"/>
    <s v="Je veux bien que ca change"/>
    <s v="ND"/>
    <s v="ND"/>
    <s v="ND"/>
    <s v="ND"/>
    <s v="ND"/>
    <s v="ND"/>
    <s v="ND"/>
    <s v="ND"/>
    <s v="ND"/>
    <s v="ND"/>
    <s v="ND"/>
    <s v="ND"/>
    <s v="ND"/>
  </r>
  <r>
    <n v="18"/>
    <d v="2018-04-20T00:00:00"/>
    <s v="Estuaire"/>
    <s v="Komo- Mondah"/>
    <s v="Dispensaire de Malibé"/>
    <s v="Dispensaire"/>
    <s v="Public civil"/>
    <n v="9"/>
    <s v="Malibe"/>
    <m/>
    <m/>
    <m/>
    <n v="1972"/>
    <n v="8000"/>
    <n v="10"/>
    <n v="10"/>
    <n v="14"/>
    <s v="CHUAngondje"/>
    <s v="OYONO MINTSA"/>
    <s v="VITALISSE"/>
    <n v="42"/>
    <x v="3"/>
    <x v="6"/>
    <m/>
    <s v="Ecole interprofessionnelle de santé de Makokou"/>
    <n v="3"/>
    <x v="3"/>
    <n v="5"/>
    <n v="10"/>
    <n v="5"/>
    <x v="4"/>
    <n v="5"/>
    <s v="Meilleure prise en charge"/>
    <s v="Soin de qualité"/>
    <s v="être en marge du système de soin de pointe"/>
    <n v="10"/>
    <s v="Amélioration de la prise en charge du patient"/>
    <s v="Possibilité d'avoir une seconde opinion par un expert à distance"/>
    <s v="Collecte et remontée d'informations sanitaires"/>
    <s v="Manque de finance"/>
    <s v="Manque de suivi"/>
    <s v="Personnel non qualifié"/>
    <s v="Rigueur dans la gestion"/>
    <s v="Un suivi continu"/>
    <s v="Un recyclage permanent des agents"/>
    <s v="médiocre"/>
    <s v="passable"/>
    <s v="médiocre"/>
    <s v="médiocre"/>
    <s v="passable"/>
    <s v="passable"/>
    <s v="passable"/>
    <s v="ND"/>
    <s v="Référentiel - Identification des professionnels et des structures"/>
    <s v="Système d'information des soins de santé de premier niveau"/>
    <s v="Outils innovant pour la prévention et la promotion de la santé"/>
    <n v="7"/>
    <n v="5"/>
    <n v="5"/>
    <n v="5"/>
    <n v="6"/>
    <n v="10"/>
    <n v="10"/>
    <n v="5"/>
    <n v="10"/>
    <x v="5"/>
    <s v="Oui"/>
    <n v="10"/>
    <s v="Changement assez important"/>
    <s v="Changement très important"/>
    <s v="Changement assez important"/>
    <s v="Changement très important"/>
    <s v="Changement très important"/>
    <s v="Changement très important"/>
    <s v="Changement assez important"/>
    <s v="ND"/>
    <s v="Je suis prêt à changer assez"/>
    <s v="Je suis prêt à beaucoup changer"/>
    <s v="Je suis prêt à beaucoup changer"/>
    <s v="Je suis prêt à beaucoup changer"/>
    <s v="Je suis prêt à beaucoup changer"/>
    <s v="Je suis prêt à beaucoup changer"/>
    <s v="Je suis prêt à changer assez"/>
    <s v="ND"/>
    <s v="Améliorer les conditions de travail"/>
    <s v="Acquérir une connaissance efficace de l'informatique"/>
    <s v="Meilleure prise en charge des patients"/>
    <s v="Pas assez de matériel"/>
    <s v="Matériel non disponible"/>
    <s v="Performance du matériel disponible"/>
    <s v="Mauvaise utilisation du matériel disponible"/>
    <s v="ND"/>
    <s v="Disponibilité du matériel"/>
    <s v="Personnel bien formé"/>
    <s v="ND"/>
    <s v="ND"/>
    <s v="ND"/>
  </r>
  <r>
    <n v="19"/>
    <d v="2018-04-25T00:00:00"/>
    <s v="Estuaire"/>
    <s v="Komo- Mondah"/>
    <s v="CTA/CHUL"/>
    <s v="CTA"/>
    <s v="Public civil"/>
    <n v="33"/>
    <s v="Libreville"/>
    <s v="3eme"/>
    <m/>
    <m/>
    <n v="2001"/>
    <n v="908048"/>
    <n v="20"/>
    <n v="30"/>
    <n v="0"/>
    <s v="CHUL"/>
    <s v="NSI"/>
    <s v="ALEXANDRINE"/>
    <n v="46"/>
    <x v="2"/>
    <x v="4"/>
    <s v="DU VIH/SIDA"/>
    <s v="FAC de Médecine (LBV)/ DU @ Fournier/ Paris"/>
    <n v="16"/>
    <x v="6"/>
    <n v="2"/>
    <n v="7"/>
    <n v="5"/>
    <x v="2"/>
    <n v="6"/>
    <s v="Limiter les doublons"/>
    <s v="Maîtrise de la &quot;file active&quot;"/>
    <s v="Harmoniser les pratiques"/>
    <n v="7"/>
    <s v="Accessibilité directe aux données du patient"/>
    <s v="Accessibilité à la formation médicale continue à distance"/>
    <s v="Collecte et remontée d'informations sanitaires"/>
    <s v="Fourniture internet"/>
    <s v="Manque de confidentialité"/>
    <s v="Formation des utilisateurs"/>
    <s v="Couverture réseau fluide et nationale"/>
    <s v="Donner des identifiants patients"/>
    <s v="Formation des utilisateurs"/>
    <s v="passable"/>
    <s v="passable"/>
    <s v="Bien"/>
    <s v="passable"/>
    <s v="passable"/>
    <s v="médiocre"/>
    <s v="Inexistant"/>
    <s v="La performance actuelle doit être améliorée"/>
    <s v="Référentiel - Identification des professionnels et des structures"/>
    <s v="Référentiel - Référentiels sémantiques métiers"/>
    <s v="Messagerie sécurisée de santé"/>
    <n v="8"/>
    <n v="7"/>
    <n v="5"/>
    <n v="8"/>
    <n v="6"/>
    <n v="7"/>
    <n v="6"/>
    <n v="5"/>
    <n v="6"/>
    <x v="3"/>
    <s v="Oui"/>
    <n v="7"/>
    <s v="Changement plus ou moins important"/>
    <s v="Changement faible"/>
    <s v="Changement plus ou moins important"/>
    <s v="Changement plus ou moins important"/>
    <s v="Changement plus ou moins important"/>
    <s v="NA"/>
    <s v="Aucun changement"/>
    <s v="ND"/>
    <s v="Je suis prêt à plus ou moins changer"/>
    <s v="Je suis prêt à plus ou moins changer"/>
    <s v="Je suis prêt à plus ou moins changer"/>
    <s v="Je suis prêt à changer assez"/>
    <s v="Je suis prêt à changer assez"/>
    <s v="Je suis prêt à changer assez"/>
    <s v="Je ne suis pas du tout prêt à changer"/>
    <s v="ND"/>
    <s v="Connexion entre les CTA"/>
    <s v="Maîtrise des files actives"/>
    <s v="ND"/>
    <s v="Manque de formation"/>
    <s v="Fourniture internet"/>
    <s v="Fourniture du matériel informatique"/>
    <s v="Manque de financement"/>
    <s v="Risques de délaisser certaines zones"/>
    <s v="Formation des professionnels de santé"/>
    <s v="Assumer la fourniture internet"/>
    <s v="Assurer le matériel informatique"/>
    <s v="Le financement doit être présent"/>
    <s v="Veillez à atteindre toutes les zones"/>
  </r>
  <r>
    <n v="20"/>
    <d v="2018-04-26T00:00:00"/>
    <s v="Estuaire"/>
    <s v="Komo- Mondah"/>
    <s v="CHUL"/>
    <s v="CHU"/>
    <s v="Public civil"/>
    <n v="1500"/>
    <s v="Libreville"/>
    <s v="3eme"/>
    <m/>
    <m/>
    <s v="ND"/>
    <n v="908048"/>
    <s v="ND"/>
    <s v="ND"/>
    <n v="0"/>
    <s v="CHUL"/>
    <s v="RENOMBO"/>
    <s v="RITA"/>
    <n v="54"/>
    <x v="3"/>
    <x v="5"/>
    <m/>
    <s v="CUSS"/>
    <n v="28"/>
    <x v="6"/>
    <n v="5"/>
    <n v="10"/>
    <n v="5"/>
    <x v="4"/>
    <n v="8"/>
    <s v="Des informations sanitaires plus fiables"/>
    <s v="La mise en réseau des différents services au sein du CHUL"/>
    <s v="La mise en réseau des différents hôpitaux et structures sanitaires de la région"/>
    <n v="8"/>
    <s v="Collecte et remontée d'informations sanitaires"/>
    <s v="Possibilité de partager ses expériences terrain avec les autres"/>
    <s v="Amélioration de la qualité de la pratique"/>
    <s v="Que le projet n'arrive pas à terme"/>
    <s v="Mauvaise exploitation des données"/>
    <s v="Manque de maitrise de l'outil informatique"/>
    <s v="Renforcer par des formations régulières les différents acteurs de santé"/>
    <s v="Mettre à disposition du personnel qualifié"/>
    <s v="Mettre tout en oeuvre pour que les objectifs soient atteints par des évaluations court/ moyen et long terme"/>
    <s v="passable"/>
    <s v="passable"/>
    <s v="passable"/>
    <s v="passable"/>
    <s v="passable"/>
    <s v="passable"/>
    <s v="passable"/>
    <s v="ND"/>
    <s v="Référentiel - Identification des professionnels et des structures"/>
    <s v="Systèmes d’Information Hospitaliers (SIH)"/>
    <s v="Télémédecine comme fonction déportée de l'hôpital et intégrée à tous les processus de prise en charge"/>
    <n v="7"/>
    <n v="7"/>
    <n v="9"/>
    <n v="7"/>
    <n v="7"/>
    <n v="8"/>
    <n v="7"/>
    <n v="7"/>
    <n v="7"/>
    <x v="3"/>
    <s v="Oui"/>
    <n v="9"/>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er la récolte de données des patients"/>
    <s v="Avoir une meilleure lecture de l'activité dans le service"/>
    <s v="Mieux me servir de l'outil informatique"/>
    <s v="Mauvaise utilisation des informations"/>
    <s v="Que le projet ne s'affirme pas dans le temps"/>
    <s v="ND"/>
    <s v="ND"/>
    <s v="ND"/>
    <s v="En cas de problème refaire les formations"/>
    <s v="Système qui doit perdurer et le perfectionner dans le temps"/>
    <s v="ND"/>
    <s v="ND"/>
    <s v="ND"/>
  </r>
  <r>
    <n v="21"/>
    <d v="2018-04-26T00:00:00"/>
    <s v="Estuaire"/>
    <s v="Komo- Mondah"/>
    <s v="CHUL"/>
    <s v="CHU"/>
    <s v="Public civil"/>
    <n v="1500"/>
    <s v="Libreville"/>
    <s v="3eme"/>
    <m/>
    <m/>
    <s v="ND"/>
    <n v="908048"/>
    <s v="ND"/>
    <s v="ND"/>
    <n v="0"/>
    <s v="CHUL"/>
    <s v="MABITY- TSOUCKANI_x000a_"/>
    <s v="GATIEN"/>
    <n v="42"/>
    <x v="0"/>
    <x v="0"/>
    <s v="Ingénieur Statisticien"/>
    <s v="ENASS/INEFSAGEP (Sénégal)"/>
    <s v="ND"/>
    <x v="9"/>
    <n v="1"/>
    <n v="6"/>
    <n v="9"/>
    <x v="2"/>
    <n v="5"/>
    <s v="ND"/>
    <s v="ND"/>
    <s v="ND"/>
    <n v="8"/>
    <s v="Amélioration de la prise en charge du patient"/>
    <s v="Meilleures conditions de travail des agents"/>
    <s v="Collecte et remontée d'informations sanitaires"/>
    <s v="Personnel qualifé pour traitement et analyse des données"/>
    <s v="ND"/>
    <s v="ND"/>
    <s v="Former des agents"/>
    <s v="ND"/>
    <s v="ND"/>
    <s v="Inexistant"/>
    <s v="Inexistant"/>
    <s v="Inexistant"/>
    <s v="Inexistant"/>
    <s v="Inexistant"/>
    <s v="Inexistant"/>
    <s v="Inexistant"/>
    <s v="ND"/>
    <s v="Référentiel - Identification des professionnels et des structures"/>
    <s v="Systèmes d’Information Hospitaliers (SIH)"/>
    <s v="Télémédecine comme fonction déportée de l'hôpital et intégrée à tous les processus de prise en charge"/>
    <n v="7"/>
    <n v="7"/>
    <n v="5"/>
    <n v="8"/>
    <n v="8"/>
    <n v="6"/>
    <n v="6"/>
    <n v="7"/>
    <n v="5"/>
    <x v="4"/>
    <s v="Oui"/>
    <n v="7"/>
    <s v="Changement plus ou moins important"/>
    <s v="Changement plus ou moins important"/>
    <s v="Changement assez important"/>
    <s v="Changement assez important"/>
    <s v="Changement plus ou moins important"/>
    <s v="Changement très important"/>
    <s v="Changement plus ou moins important"/>
    <s v="ND"/>
    <s v="Je suis prêt à changer assez"/>
    <s v="Je suis prêt à changer assez"/>
    <s v="Je suis prêt à plus ou moins changer"/>
    <s v="Je suis prêt à plus ou moins changer"/>
    <s v="Je suis prêt à changer assez"/>
    <s v="Je suis prêt à changer assez"/>
    <s v="Je ne suis pas du tout prêt à changer"/>
    <s v="ND"/>
    <s v="Réduire le temps de travail"/>
    <s v="Amélioration de la collecte des données"/>
    <s v="ND"/>
    <s v="Manque d'adhésion"/>
    <s v="ND"/>
    <s v="ND"/>
    <s v="ND"/>
    <s v="ND"/>
    <s v="Formation des professionnels de santé"/>
    <s v="Sensibilisation des professionnels de santé"/>
    <s v="ND"/>
    <s v="ND"/>
    <s v="ND"/>
  </r>
  <r>
    <n v="22"/>
    <d v="2018-04-26T00:00:00"/>
    <s v="Estuaire"/>
    <s v="Komo- Mondah"/>
    <s v="CHUL"/>
    <s v="CHU"/>
    <s v="Public civil"/>
    <n v="1500"/>
    <s v="Libreville"/>
    <s v="3eme"/>
    <m/>
    <m/>
    <s v="ND"/>
    <n v="908048"/>
    <s v="ND"/>
    <s v="ND"/>
    <n v="0"/>
    <s v="CHUL"/>
    <s v="NGOSSANA"/>
    <s v="RUFIN"/>
    <n v="50"/>
    <x v="0"/>
    <x v="3"/>
    <s v="Ingénieur Informaticien"/>
    <s v="Institut Sup du Génie Appliqué (IGA/ Casablanca)"/>
    <n v="9"/>
    <x v="8"/>
    <n v="5"/>
    <n v="10"/>
    <n v="5"/>
    <x v="4"/>
    <n v="10"/>
    <s v="Suivi des statistiques administratives et hospitalières"/>
    <s v="Avoir un SIH performant"/>
    <s v="Se connecter où que l'on soit"/>
    <n v="10"/>
    <s v="Une meilleure productivité des agents de santé"/>
    <s v="Accessibilité directe aux données du patient"/>
    <s v="Meilleures conditions de travail des agents"/>
    <s v="Non adhésion des personnels au projet"/>
    <s v="Equipements non renouvellés à temps"/>
    <s v="Formation des utilisateurs"/>
    <s v="Procéder à la conduite du changement"/>
    <s v="Procéder au remplacement des équipements"/>
    <s v="Formation du personnel"/>
    <s v="bien"/>
    <s v="passable"/>
    <s v="passable"/>
    <s v="passable"/>
    <s v="passable"/>
    <s v="passable"/>
    <s v="médiocre"/>
    <s v="ND"/>
    <s v="Référentiel - Identification des professionnels et des structures"/>
    <s v="Systèmes d’Information Hospitaliers (SIH)"/>
    <s v="Télémédecine comme fonction déportée de l'hôpital et intégrée à tous les processus de prise en charge"/>
    <n v="10"/>
    <n v="10"/>
    <n v="5"/>
    <n v="10"/>
    <n v="10"/>
    <n v="10"/>
    <n v="10"/>
    <n v="5"/>
    <n v="5"/>
    <x v="4"/>
    <s v="Oui"/>
    <n v="10"/>
    <s v="Changement assez important"/>
    <s v="Changement très important"/>
    <s v="Changement très important"/>
    <s v="Changement assez important"/>
    <s v="Changement assez important"/>
    <s v="Changement très important"/>
    <s v="Changement assez important"/>
    <s v="ND"/>
    <s v="Je suis prêt à changer assez"/>
    <s v="Je suis prêt à beaucoup changer"/>
    <s v="Je suis prêt à beaucoup changer"/>
    <s v="Je suis prêt à changer assez"/>
    <s v="Je suis prêt à changer assez"/>
    <s v="Je suis prêt à changer assez"/>
    <s v="Je suis prêt à changer assez"/>
    <s v="ND"/>
    <s v="De meilleures conditions de travail des agents"/>
    <s v="Accès en temps réel aux données et à l'information"/>
    <s v="Meilleure prise en charge des patients (éviter de longues files d'attente)"/>
    <s v="Personnes réfractaires au projet_x000a_"/>
    <s v="Les équipements"/>
    <s v="ND"/>
    <s v="ND"/>
    <s v="ND"/>
    <s v="Procéder à la conduite du changement"/>
    <s v="Equiper les structures en équipement"/>
    <s v="ND"/>
    <s v="ND"/>
    <s v="ND"/>
  </r>
  <r>
    <n v="23"/>
    <d v="2018-04-26T00:00:00"/>
    <s v="Estuaire"/>
    <s v="Komo- Mondah"/>
    <s v="CHUL"/>
    <s v="CHU"/>
    <s v="Public civil"/>
    <n v="1500"/>
    <s v="Libreville"/>
    <s v="3eme"/>
    <m/>
    <m/>
    <s v="ND"/>
    <n v="908048"/>
    <n v="600"/>
    <n v="15"/>
    <n v="0"/>
    <s v="CHUL"/>
    <s v="OBORI BOURDETTE"/>
    <s v="PAULE ERNESTINE"/>
    <n v="38"/>
    <x v="3"/>
    <x v="2"/>
    <s v="TS Biologie Medicale"/>
    <s v="USS"/>
    <n v="10"/>
    <x v="6"/>
    <n v="1"/>
    <n v="8"/>
    <n v="2"/>
    <x v="4"/>
    <n v="9"/>
    <s v="Accès rapide aux données"/>
    <s v="Meilleure prise en charge"/>
    <s v="Bonne productivité des agents"/>
    <n v="10"/>
    <s v="Une meilleure productivité des agents de santé"/>
    <s v="Amélioration de la prise en charge du patient"/>
    <s v="Possibilité d'avoir une seconde opinion par un expert à distance"/>
    <s v="Que le projet n'aboutisse pas"/>
    <s v="Que le projet soit mal compris"/>
    <s v="ND"/>
    <s v="Donner plus d'informations"/>
    <s v="ND"/>
    <s v="ND"/>
    <s v="passable"/>
    <s v="passable"/>
    <s v="médiocre"/>
    <s v="passable"/>
    <s v="médiocre"/>
    <s v="médiocre"/>
    <s v="Inexistant"/>
    <s v="ND"/>
    <s v="Référentiel - Identification des professionnels et des structures"/>
    <s v="Systèmes d’Information Hospitaliers (SIH)"/>
    <s v="Télémédecine comme fonction déportée de l'hôpital et intégrée à tous les processus de prise en charge"/>
    <n v="7"/>
    <n v="5"/>
    <n v="5"/>
    <n v="8"/>
    <n v="5"/>
    <n v="4"/>
    <n v="8"/>
    <n v="3"/>
    <n v="3"/>
    <x v="4"/>
    <s v="Oui"/>
    <n v="10"/>
    <s v="Changement très important"/>
    <s v="Changement très important"/>
    <s v="Changement assez important"/>
    <s v="Changement assez important"/>
    <s v="Changement très important"/>
    <s v="Changement très important"/>
    <s v="Changement assez important"/>
    <s v="ND"/>
    <s v="Je suis prêt à beaucoup changer"/>
    <s v="Je suis prêt à changer assez"/>
    <s v="Je suis prêt à beaucoup changer"/>
    <s v="Je suis prêt à beaucoup changer"/>
    <s v="Je suis prêt à beaucoup changer"/>
    <s v="Je suis prêt à beaucoup changer"/>
    <s v="Je suis prêt à changer assez"/>
    <s v="ND"/>
    <s v="Amélioration de la prise en charge"/>
    <s v="Amélioration des conditions de travail"/>
    <s v="ND"/>
    <s v="Mauvaise compréhension du sous- projet"/>
    <s v="ND"/>
    <s v="ND"/>
    <s v="ND"/>
    <s v="ND"/>
    <s v="Donner une meilleure explication en précisant les avantages"/>
    <s v="ND"/>
    <s v="ND"/>
    <s v="ND"/>
    <s v="ND"/>
  </r>
  <r>
    <n v="24"/>
    <d v="2018-04-26T00:00:00"/>
    <s v="Estuaire"/>
    <s v="Komo- Mondah"/>
    <s v="CHUL"/>
    <s v="CHU"/>
    <s v="Public civil"/>
    <n v="1500"/>
    <s v="Libreville"/>
    <s v="3eme"/>
    <m/>
    <m/>
    <s v="ND"/>
    <n v="908048"/>
    <n v="600"/>
    <n v="15"/>
    <n v="0"/>
    <s v="CHUL"/>
    <s v="NTO'O"/>
    <s v="SONIA"/>
    <n v="39"/>
    <x v="3"/>
    <x v="2"/>
    <s v="Biologie Medicale"/>
    <s v="USS"/>
    <n v="10"/>
    <x v="7"/>
    <n v="9"/>
    <n v="10"/>
    <n v="1"/>
    <x v="3"/>
    <n v="5"/>
    <s v="Identification du patient au niveau national"/>
    <s v="Harmonisation des résultats"/>
    <s v="Bonne prise en charge du patient"/>
    <n v="7"/>
    <s v="Possibilité d'avoir une seconde opinion par un expert à distance"/>
    <s v="Continuité des services"/>
    <s v="Archivage numérique des informations médicales"/>
    <s v="Perte de confidentialité"/>
    <s v="Manipulation des données"/>
    <s v="Paresse"/>
    <s v="Former les agents au secret professionel"/>
    <s v="Culture de l'informatique"/>
    <s v="Confronter les résultats"/>
    <s v="NA"/>
    <s v="passable"/>
    <s v="NA"/>
    <s v="passable"/>
    <s v="NA"/>
    <s v="Inexistant"/>
    <s v="NA"/>
    <s v="ND"/>
    <s v="Référentiel - Identification des professionnels et des structures"/>
    <s v="Systèmes d’Information Hospitaliers (SIH)"/>
    <s v="Télémédecine comme fonction déportée de l'hôpital et intégrée à tous les processus de prise en charge"/>
    <n v="4"/>
    <n v="6"/>
    <n v="4"/>
    <n v="6"/>
    <n v="6"/>
    <n v="8"/>
    <n v="5"/>
    <n v="7"/>
    <n v="4"/>
    <x v="4"/>
    <s v="Oui"/>
    <n v="8"/>
    <s v="Changement plus ou moins important"/>
    <s v="Changement plus ou moins important"/>
    <s v="Changement plus ou moins important"/>
    <s v="Changement plus ou moins important"/>
    <s v="Changement assez important"/>
    <s v="Changement assez important"/>
    <s v="Changement plus ou moins important"/>
    <s v="ND"/>
    <s v="Je suis prêt à changer assez"/>
    <s v="Je suis prêt à changer assez"/>
    <s v="Je suis prêt à changer assez"/>
    <s v="Je suis prêt à changer assez"/>
    <s v="Je suis prêt à beaucoup changer"/>
    <s v="Je suis prêt à beaucoup changer"/>
    <s v="Je suis prêt à changer assez"/>
    <s v="ND"/>
    <s v="Poser un bon diagnostic"/>
    <s v="Gagner du temps"/>
    <s v="Complémentarité"/>
    <s v="Passer sur certains points"/>
    <s v="Limiter les recherches"/>
    <s v="ND"/>
    <s v="ND"/>
    <s v="ND"/>
    <s v="Remettre toujours en question"/>
    <s v="Elargir les recherches"/>
    <s v="ND"/>
    <s v="ND"/>
    <s v="ND"/>
  </r>
  <r>
    <n v="25"/>
    <d v="2018-04-26T00:00:00"/>
    <s v="Estuaire"/>
    <s v="Komo- Mondah"/>
    <s v="CHUL"/>
    <s v="CHU"/>
    <s v="Public civil"/>
    <n v="1500"/>
    <s v="Libreville"/>
    <s v="3eme"/>
    <m/>
    <m/>
    <s v="ND"/>
    <n v="908048"/>
    <s v="ND"/>
    <s v="ND"/>
    <n v="0"/>
    <s v="CHUL"/>
    <s v="MBADINGA_x000a_"/>
    <s v="CHARLENE SYLVIANE"/>
    <n v="33"/>
    <x v="0"/>
    <x v="3"/>
    <m/>
    <s v="ENA"/>
    <s v="1 mois"/>
    <x v="6"/>
    <n v="4"/>
    <n v="10"/>
    <n v="5"/>
    <x v="4"/>
    <n v="5"/>
    <s v="Accès à l'information sanitaire pour tous"/>
    <s v="Un système performant afin de mieux travailler sur le terrain"/>
    <s v="Meilleur système d'information pour les usagers"/>
    <n v="10"/>
    <s v="Amélioration de la prise en charge du patient"/>
    <s v="Continuité des services"/>
    <s v="Archivage numérique des informations médicales"/>
    <s v="Chercher l'information à la source"/>
    <s v="Interaction entre les différents CHU de Libreville et Centre de santé"/>
    <s v="Informatiser/ NTIC les différents acteurs du service"/>
    <s v="Faire participer toutes les personnes et les structures hospitalières. "/>
    <s v="Faire ou organiser des séances de travail entre les différents CHU sur le SIS"/>
    <s v="Informatiser afin de mieux renseigner les infos à temps"/>
    <s v="passable"/>
    <s v="médiocre"/>
    <s v="passable"/>
    <s v="passable"/>
    <s v="Bien"/>
    <s v="médiocre"/>
    <s v="bien"/>
    <s v="ND"/>
    <s v="Référentiel - Identification des professionnels et des structures"/>
    <s v="Systèmes d’Information Hospitaliers (SIH)"/>
    <s v="Télémédecine comme fonction déportée de l'hôpital et intégrée à tous les processus de prise en charge"/>
    <n v="5"/>
    <n v="5"/>
    <n v="5"/>
    <n v="6"/>
    <n v="8"/>
    <n v="5"/>
    <n v="5"/>
    <n v="6"/>
    <n v="7"/>
    <x v="4"/>
    <s v="Oui"/>
    <n v="10"/>
    <s v="Changement très important"/>
    <s v="Changement très important"/>
    <s v="Changement très important"/>
    <s v="Changement très important"/>
    <s v="Changement très important"/>
    <s v="Changement très important"/>
    <s v="Changement assez important"/>
    <s v="Assez bon projet, la matérialisation est très attendue"/>
    <s v="Je suis prêt à changer assez"/>
    <s v="Je suis prêt à beaucoup changer"/>
    <s v="Je suis prêt à beaucoup changer"/>
    <s v="Je suis prêt à beaucoup changer"/>
    <s v="Je suis prêt à beaucoup changer"/>
    <s v="Je suis prêt à beaucoup changer"/>
    <s v="Je suis prêt à beaucoup changer"/>
    <s v="ND"/>
    <s v="Gestion de l'information sanitaire à temps"/>
    <s v="Suivi au quotidien des données des patients"/>
    <s v="Information continue"/>
    <s v="Avoir la bonne information"/>
    <s v="Bien informer tous les patients"/>
    <s v="ND"/>
    <s v="ND"/>
    <s v="ND"/>
    <s v="S'adresser aux personnes concernées"/>
    <s v="Bonne info pour éviter des infos erronées"/>
    <s v="ND"/>
    <s v="ND"/>
    <s v="ND"/>
  </r>
  <r>
    <n v="26"/>
    <d v="2018-04-26T00:00:00"/>
    <s v="Estuaire"/>
    <s v="Komo- Mondah"/>
    <s v="CHUL"/>
    <s v="CHU"/>
    <s v="Public civil"/>
    <n v="1500"/>
    <s v="Libreville"/>
    <s v="3eme"/>
    <m/>
    <m/>
    <s v="ND"/>
    <n v="908048"/>
    <n v="15"/>
    <n v="15"/>
    <n v="0"/>
    <s v="CHUL"/>
    <s v="MOUANGUE"/>
    <s v="GERTRUDE"/>
    <n v="55"/>
    <x v="2"/>
    <x v="7"/>
    <s v="Neurologue et DAM"/>
    <s v="CUSS/ PARIS VI"/>
    <n v="20"/>
    <x v="7"/>
    <n v="9"/>
    <n v="10"/>
    <n v="6"/>
    <x v="2"/>
    <n v="5"/>
    <s v="Fichier patient à jour"/>
    <s v="Interconnexion"/>
    <s v="Informations épidémiologiques"/>
    <n v="8"/>
    <s v="Accessibilité directe aux données du patient"/>
    <s v="Possibilité d'avoir une seconde opinion par un expert à distance"/>
    <s v="Facilité de la recherche clinique grâce aux bases de données"/>
    <s v="ILLISIBLE"/>
    <s v="Utilisateurs non formés"/>
    <s v="Disponibilité des informations"/>
    <s v="Fournitures et maintenance informatique"/>
    <s v="Formation à l'outil"/>
    <s v="Protection des données médicales"/>
    <s v="bien"/>
    <s v="Inexistant"/>
    <s v="Inexistant"/>
    <s v="Inexistant"/>
    <s v="Inexistant"/>
    <s v="médiocre"/>
    <s v="Inexistant"/>
    <s v="ND"/>
    <s v="Référentiel - Identification des professionnels et des structures"/>
    <s v="Systèmes d’Information Hospitaliers (SIH)"/>
    <s v="Télémédecine comme fonction déportée de l'hôpital et intégrée à tous les processus de prise en charge"/>
    <n v="10"/>
    <n v="10"/>
    <n v="5"/>
    <n v="10"/>
    <n v="10"/>
    <n v="10"/>
    <n v="10"/>
    <n v="8"/>
    <n v="7"/>
    <x v="4"/>
    <s v="Oui"/>
    <n v="9"/>
    <s v="Changement plus ou moins important"/>
    <s v="Changement plus ou moins important"/>
    <s v="Changement assez important"/>
    <s v="Changement assez important"/>
    <s v="NA"/>
    <s v="Changement très important"/>
    <s v="Changement plus ou moins important"/>
    <s v="ND"/>
    <s v="Je suis prêt à changer assez"/>
    <s v="Je suis prêt à beaucoup changer"/>
    <s v="Je suis prêt à beaucoup changer"/>
    <s v="Je suis prêt à beaucoup changer"/>
    <s v="Je suis prêt à beaucoup changer"/>
    <s v="Je suis prêt à beaucoup changer"/>
    <s v="Je suis prêt à beaucoup changer"/>
    <s v="ND"/>
    <s v="Organisation et mise en place"/>
    <s v="FORMATION"/>
    <s v="Fonctionnalité"/>
    <s v="Faible adhésion"/>
    <s v="ND"/>
    <s v="Absence de confidentialité"/>
    <s v="Pérennité"/>
    <s v="ND"/>
    <s v="Equiper au maximum chaque poste de travail"/>
    <s v="Protection/ Confidentialité des informations"/>
    <s v="Encadrer et suivre en permanence"/>
    <s v="ND"/>
    <s v="ND"/>
  </r>
  <r>
    <n v="27"/>
    <d v="2018-04-26T00:00:00"/>
    <s v="Estuaire"/>
    <s v="Komo- Mondah"/>
    <s v="CHUL"/>
    <s v="CHU"/>
    <s v="Public civil"/>
    <n v="1500"/>
    <s v="Libreville"/>
    <s v="3eme"/>
    <m/>
    <m/>
    <s v="ND"/>
    <n v="908048"/>
    <n v="150"/>
    <n v="20"/>
    <n v="0"/>
    <s v="CHUL"/>
    <s v="QUIST KUNSEVI"/>
    <s v="LAETITIA"/>
    <n v="30"/>
    <x v="3"/>
    <x v="2"/>
    <s v="Technicienne en radiologie"/>
    <s v="CEGEP AHUNTSIC/ MONTREAL"/>
    <n v="2"/>
    <x v="3"/>
    <n v="6"/>
    <n v="10"/>
    <n v="3"/>
    <x v="4"/>
    <n v="7"/>
    <s v="Meilleurs accès aux informations"/>
    <s v="Meilleure prise en charge des patients"/>
    <s v="Meilleurs échanges entre professionnels de santé"/>
    <n v="10"/>
    <s v="Accessibilité directe aux données du patient"/>
    <s v="Amélioration de la prise en charge du patient"/>
    <s v="Archivage numérique des informations médicales"/>
    <s v="Les agents ne comprennent pas l'utilité du projet"/>
    <s v="Mauvaise connaissance de l'outil informatique"/>
    <s v="Outil trop complexe"/>
    <s v="Bonne sensibilisation sur l'importance du projet aux agents_x000a_"/>
    <s v="Bonne formation"/>
    <s v="L'outil doit être facile à utiliser"/>
    <s v="médiocre"/>
    <s v="médiocre"/>
    <s v="médiocre"/>
    <s v="passable"/>
    <s v="médiocre"/>
    <s v="Inexistant"/>
    <s v="NA"/>
    <s v="ND"/>
    <s v="Référentiel - Identification des professionnels et des structures"/>
    <s v="Systèmes d’Information Hospitaliers (SIH)"/>
    <s v="Télémédecine comme fonction déportée de l'hôpital et intégrée à tous les processus de prise en charge"/>
    <n v="6"/>
    <n v="10"/>
    <n v="10"/>
    <n v="6"/>
    <n v="10"/>
    <n v="10"/>
    <n v="7"/>
    <n v="10"/>
    <n v="10"/>
    <x v="2"/>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Eviter les erreurs médicales_x000a_"/>
    <s v="Agir rapidement et efficacement dans la prise en charge du malade"/>
    <s v="Outil qui aide à prendre des décisions"/>
    <s v="Peur du changement"/>
    <s v="ND"/>
    <s v="ND"/>
    <s v="ND"/>
    <s v="ND"/>
    <s v="Accès clair à l'information"/>
    <s v="ND"/>
    <s v="ND"/>
    <s v="ND"/>
    <s v="ND"/>
  </r>
  <r>
    <n v="28"/>
    <d v="2018-04-26T00:00:00"/>
    <s v="Estuaire"/>
    <s v="Komo- Mondah"/>
    <s v="CTA/ CASS GA"/>
    <s v="CTA"/>
    <s v="Public civil"/>
    <n v="25"/>
    <s v="Libreville"/>
    <s v="2eme"/>
    <m/>
    <m/>
    <d v="2018-04-09T00:00:00"/>
    <n v="147862"/>
    <n v="25"/>
    <n v="15"/>
    <n v="1"/>
    <s v="CHUL"/>
    <s v="KIKI ep. OBERDENO"/>
    <s v="FRANCISCA"/>
    <n v="40"/>
    <x v="2"/>
    <x v="7"/>
    <s v="Infectiologue_x000a_"/>
    <s v="USS Gabon/ UCAD Sénégal"/>
    <n v="4"/>
    <x v="8"/>
    <n v="5"/>
    <n v="10"/>
    <n v="5"/>
    <x v="4"/>
    <n v="10"/>
    <s v="Cartographie sanitaire"/>
    <s v="Performance des structures"/>
    <s v="Suivi des patients"/>
    <n v="10"/>
    <s v="Rapidité d'accès à des ressources spécialisées"/>
    <s v="Archivage numéroque des informations médicales"/>
    <s v="Gestion des épidémies et veille épidémiologique"/>
    <s v="Abstinence du personnel de santé"/>
    <s v="Accessibilité aux données du patient"/>
    <s v="ND"/>
    <s v="Participation massive des agents de santé"/>
    <s v="Mettre en plus des mesures de confidentialité selon les palliers"/>
    <s v="ND"/>
    <s v="passable"/>
    <s v="passable"/>
    <s v="Bien"/>
    <s v="passable"/>
    <s v="passable"/>
    <s v="Bien"/>
    <s v="passable"/>
    <s v="ND"/>
    <s v="Référentiel - Identification des professionnels et des structures"/>
    <s v="Référentiel - Référentiels sémantiques métiers"/>
    <s v="Messagerie sécurisée de santé"/>
    <n v="10"/>
    <n v="10"/>
    <n v="10"/>
    <n v="10"/>
    <n v="10"/>
    <n v="10"/>
    <n v="10"/>
    <n v="10"/>
    <n v="10"/>
    <x v="7"/>
    <s v="Non"/>
    <n v="10"/>
    <s v="Changement très important"/>
    <s v="Changement très important"/>
    <s v="Changement très important"/>
    <s v="Changement très important"/>
    <s v="Changement très important"/>
    <s v="Changement très important"/>
    <s v="Changement très important"/>
    <s v="ND"/>
    <s v="Je suis prêt à changer assez"/>
    <s v="Je suis prêt à changer assez"/>
    <s v="Je suis prêt à changer assez"/>
    <s v="Je suis prêt à changer assez"/>
    <s v="Je suis prêt à changer assez"/>
    <s v="Je suis prêt à changer assez"/>
    <s v="Je suis prêt à changer assez"/>
    <s v="ND"/>
    <s v="Collaboration étroite avec les confrères"/>
    <s v="Prise en charge adéquate et rapide des patients"/>
    <s v="Maitrise de la cartographie des risques sanitaires"/>
    <s v="Non développement du réseau informatique"/>
    <s v="Formation continue inexistante"/>
    <s v="ND"/>
    <s v="ND"/>
    <s v="ND"/>
    <s v="Installation nationale de la fibre optique_x000a_"/>
    <s v="Formation du personnel sanitaire et administratif"/>
    <s v="ND"/>
    <s v="ND"/>
    <s v="ND"/>
  </r>
  <r>
    <n v="29"/>
    <d v="2018-04-27T00:00:00"/>
    <s v="Estuaire"/>
    <s v="Owendo"/>
    <s v="CHUO"/>
    <s v="CHU"/>
    <s v="Public civil"/>
    <n v="659"/>
    <s v="Owendo"/>
    <m/>
    <m/>
    <m/>
    <d v="2016-07-08T00:00:00"/>
    <n v="400000"/>
    <s v="ND"/>
    <s v="ND"/>
    <n v="0"/>
    <s v="CHUO"/>
    <s v="KOULIBALY"/>
    <s v="AISSETOU"/>
    <s v="ND"/>
    <x v="2"/>
    <x v="4"/>
    <m/>
    <s v="Université"/>
    <s v="1 an et demi"/>
    <x v="8"/>
    <n v="1"/>
    <n v="5"/>
    <n v="1"/>
    <x v="0"/>
    <n v="1"/>
    <s v="Informatisation du système de santé"/>
    <s v="Non adhésion au projet"/>
    <s v="Incompréhension"/>
    <n v="5"/>
    <s v="Accessibilité directe aux données du patient"/>
    <s v="Possibilité d'avoir une seconde opinion par un expert à distance"/>
    <s v="Archivage numérique des informations médicales"/>
    <s v="ND"/>
    <s v="ND"/>
    <s v="ND"/>
    <s v="ND"/>
    <s v="ND"/>
    <s v="ND"/>
    <s v="NA"/>
    <s v="NA"/>
    <s v="NA"/>
    <m/>
    <s v="NA"/>
    <s v="NA"/>
    <s v="NA"/>
    <s v="ND"/>
    <s v="NA"/>
    <s v="NA"/>
    <s v="NA"/>
    <s v="NA"/>
    <s v="NA"/>
    <s v="NA"/>
    <s v="NA"/>
    <s v="NA"/>
    <s v="NA"/>
    <s v="NA"/>
    <s v="NA"/>
    <s v="NA"/>
    <x v="8"/>
    <s v="NA"/>
    <s v="NA"/>
    <s v="NA"/>
    <s v="NA"/>
    <s v="NA"/>
    <s v="NA"/>
    <s v="NA"/>
    <s v="NA"/>
    <s v="NA"/>
    <s v="ND"/>
    <s v="NA"/>
    <s v="NA"/>
    <s v="NA"/>
    <s v="NA"/>
    <s v="NA"/>
    <s v="NA"/>
    <s v="NA"/>
    <s v="ND"/>
    <s v="ND"/>
    <s v="ND"/>
    <s v="ND"/>
    <s v="ND"/>
    <s v="ND"/>
    <s v="ND"/>
    <s v="ND"/>
    <s v="ND"/>
    <s v="ND"/>
    <s v="ND"/>
    <s v="ND"/>
    <s v="ND"/>
    <s v="ND"/>
  </r>
  <r>
    <n v="30"/>
    <d v="2018-04-27T00:00:00"/>
    <s v="Estuaire"/>
    <s v="Owendo"/>
    <s v="CHUO"/>
    <s v="CHU"/>
    <s v="Public civil"/>
    <n v="659"/>
    <s v="Owendo"/>
    <m/>
    <m/>
    <m/>
    <d v="2016-07-08T00:00:00"/>
    <n v="400000"/>
    <n v="50"/>
    <s v="ND"/>
    <n v="0"/>
    <s v="CHUO"/>
    <s v="AGAMBOUET"/>
    <s v="FRANK"/>
    <n v="43"/>
    <x v="3"/>
    <x v="2"/>
    <s v="Biologie Medicale"/>
    <s v="INFAS/ COTE D'IVOIRE"/>
    <n v="2"/>
    <x v="8"/>
    <n v="3"/>
    <n v="7"/>
    <n v="1"/>
    <x v="0"/>
    <n v="2"/>
    <s v="ND"/>
    <s v="ND"/>
    <s v="ND"/>
    <n v="7"/>
    <s v="Amélioration de la prise en charge du patient"/>
    <s v="Amélioration de la qualité de la pratique"/>
    <s v="Gestion des épidémies et veille épidémiologique"/>
    <s v="Incompétence du perosnnel"/>
    <s v="ND"/>
    <s v="ND"/>
    <s v="Formation du personnel"/>
    <s v="ND"/>
    <s v="ND"/>
    <s v="passable"/>
    <s v="passable"/>
    <s v="passable"/>
    <s v="passable"/>
    <s v="passable"/>
    <s v="passable"/>
    <s v="NA"/>
    <s v="ND"/>
    <s v="Systèmes d’Information Hospitaliers (SIH)"/>
    <s v="Messagerie sécurisée de santé"/>
    <s v="Télémédecine comme fonction déportée de l'hôpital et intégrée à tous les processus de prise en charge"/>
    <n v="10"/>
    <n v="10"/>
    <n v="3"/>
    <n v="10"/>
    <n v="8"/>
    <n v="1"/>
    <n v="10"/>
    <n v="10"/>
    <s v="NA"/>
    <x v="4"/>
    <s v="Oui"/>
    <n v="6"/>
    <s v="Aucun changement"/>
    <s v="NA"/>
    <s v="Aucun changement"/>
    <s v="Aucun changement"/>
    <s v="NA"/>
    <s v="NA"/>
    <s v="NA"/>
    <s v="ND"/>
    <s v="Je suis prêt à beaucoup changer"/>
    <s v="NA"/>
    <s v="Je suis prêt à beaucoup changer"/>
    <s v="Je suis prêt à beaucoup changer"/>
    <s v="Je suis prêt à beaucoup changer"/>
    <s v="NA"/>
    <s v="NA"/>
    <s v="ND"/>
    <s v="ND"/>
    <s v="ND"/>
    <s v="ND"/>
    <s v="Incompréhension"/>
    <s v="Manque de financement"/>
    <s v="ND"/>
    <s v="ND"/>
    <s v="ND"/>
    <s v="ND"/>
    <s v="ND"/>
    <s v="ND"/>
    <s v="ND"/>
    <s v="ND"/>
  </r>
  <r>
    <n v="31"/>
    <d v="2018-04-27T00:00:00"/>
    <s v="Estuaire"/>
    <s v="Owendo"/>
    <s v="CHUO"/>
    <s v="CHU"/>
    <s v="Public civil"/>
    <n v="659"/>
    <s v="Owendo"/>
    <m/>
    <m/>
    <m/>
    <d v="2016-07-08T00:00:00"/>
    <n v="400000"/>
    <n v="50"/>
    <s v="ND"/>
    <n v="0"/>
    <s v="CHUO"/>
    <s v="MOUENGOFOU KOUMBA"/>
    <s v="JEAN"/>
    <n v="54"/>
    <x v="3"/>
    <x v="2"/>
    <s v="Biologie Medicale"/>
    <s v="USS Gabon/ Faculté des sciences BAMAKO"/>
    <n v="20"/>
    <x v="6"/>
    <n v="5"/>
    <n v="5"/>
    <n v="5"/>
    <x v="3"/>
    <n v="6"/>
    <s v="Implication nulle des décideurs"/>
    <s v="Formation continue de tous les acteurs"/>
    <s v="Disponbilité des moyens techniques et financiers"/>
    <n v="5"/>
    <s v="Amélioration de la prise en charge du patient"/>
    <s v="Meilleures conditions de travail des agents"/>
    <s v="Facilité de la recherche clinique grâce aux bases de données"/>
    <s v="Absence de secret professionnel"/>
    <s v="Blocage de la chaine"/>
    <s v="Absence de confidentialité"/>
    <s v="ND"/>
    <s v="ND"/>
    <s v="ND"/>
    <s v="passable"/>
    <s v="passable"/>
    <s v="Inexistant"/>
    <s v="passable"/>
    <s v="passable"/>
    <s v="médiocre"/>
    <s v="passable"/>
    <s v="ND"/>
    <s v="Systèmes d’Information Hospitaliers (SIH)"/>
    <s v="Messagerie sécurisée de santé"/>
    <s v="Télémédecine comme fonction déportée de l'hôpital et intégrée à tous les processus de prise en charge"/>
    <n v="1"/>
    <n v="3"/>
    <n v="6"/>
    <n v="1"/>
    <n v="1"/>
    <n v="3"/>
    <n v="2"/>
    <n v="4"/>
    <n v="5"/>
    <x v="2"/>
    <s v="Oui"/>
    <n v="7"/>
    <s v="Changement plus ou moins important"/>
    <s v="Changement assez important"/>
    <s v="Changement assez important"/>
    <s v="Changement très important"/>
    <s v="Changement assez important"/>
    <s v="Changement très important"/>
    <s v="Changement plus ou moins important"/>
    <s v="ND"/>
    <s v="Je suis prêt à changer assez"/>
    <s v="Je suis prêt à changer assez"/>
    <s v="Je suis prêt à changer assez"/>
    <s v="Je suis prêt à plus ou moins changer"/>
    <s v="Je suis prêt à plus ou moins changer"/>
    <s v="Je suis prêt à plus ou moins changer"/>
    <s v="Je suis prêt à plus ou moins changer"/>
    <s v="ND"/>
    <s v="Amélioration de la prise en charge du patient"/>
    <s v="Gain de temps"/>
    <s v="Echange de connaissances"/>
    <s v="Maitrise de l'outil "/>
    <s v="Absence de personnel qualifié"/>
    <s v="Volonté politique"/>
    <s v="Incompréhension des populations"/>
    <s v="ND"/>
    <s v="Vulgarisation du syteme"/>
    <s v="ND"/>
    <s v="ND"/>
    <s v="ND"/>
    <s v="ND"/>
  </r>
  <r>
    <n v="32"/>
    <d v="2018-04-27T00:00:00"/>
    <s v="Estuaire"/>
    <s v="Owendo"/>
    <s v="CHUO"/>
    <s v="CHU"/>
    <s v="Public civil"/>
    <n v="659"/>
    <s v="Owendo"/>
    <m/>
    <m/>
    <m/>
    <d v="2016-07-08T00:00:00"/>
    <n v="400000"/>
    <s v="ND"/>
    <s v="ND"/>
    <n v="0"/>
    <s v="CHUO"/>
    <s v="LEBOUAKEGHAN DIYA"/>
    <s v="NICOLE"/>
    <n v="40"/>
    <x v="0"/>
    <x v="3"/>
    <s v="Gestionnaire des Hôpitaux"/>
    <s v="ENASS/IUGO"/>
    <n v="3"/>
    <x v="6"/>
    <n v="6"/>
    <n v="7"/>
    <n v="5"/>
    <x v="5"/>
    <n v="5"/>
    <s v="Archivage numérique des infos médicales"/>
    <s v="Intéraction entre structures sanitaires"/>
    <s v="Meilleure prise en charge des patients"/>
    <n v="10"/>
    <s v="Amélioration de la prise en charge du patient"/>
    <s v="Possibilité d'avoir une seconde opinion par un expert à distance"/>
    <s v="Continuité des services"/>
    <s v="Manque d'infos des utlisateurs"/>
    <s v="Un projet de plus qui n'aboutit pas_x000a_"/>
    <s v="Mauvaise utilisation par les praticiens"/>
    <s v="Séances d'information pour présenter le produit globalement_x000a_"/>
    <s v="Au Gabon, beaucoup de projet reste au stade de projet"/>
    <s v="Formation pour une bonne exploitation du système_x000a_"/>
    <s v="passable"/>
    <s v="bien"/>
    <s v="passable"/>
    <s v="passable"/>
    <s v="passable"/>
    <s v="passable"/>
    <s v="passable"/>
    <s v="ND"/>
    <s v="Systèmes d’Information Hospitaliers (SIH)"/>
    <s v="Messagerie sécurisée de santé"/>
    <s v="Télémédecine comme fonction déportée de l'hôpital et intégrée à tous les processus de prise en charge"/>
    <n v="6"/>
    <n v="6"/>
    <n v="6"/>
    <n v="5"/>
    <n v="6"/>
    <n v="6"/>
    <n v="5"/>
    <n v="5"/>
    <n v="5"/>
    <x v="4"/>
    <s v="Oui"/>
    <n v="10"/>
    <s v="Changement assez important"/>
    <s v="Changement plus ou moins important"/>
    <s v="Changement assez important"/>
    <s v="Changement très important"/>
    <s v="Changement assez important"/>
    <s v="Changement très important"/>
    <s v="Changement assez important"/>
    <s v="Ce système bien renseigné permettra de mieux organiser son travail avec des données disponibles"/>
    <s v="Je suis prêt à beaucoup changer"/>
    <s v="Je suis prêt à beaucoup changer"/>
    <s v="Je suis prêt à beaucoup changer"/>
    <s v="Je suis prêt à beaucoup changer"/>
    <s v="Je suis prêt à beaucoup changer"/>
    <s v="Je suis prêt à beaucoup changer"/>
    <s v="Je suis prêt à beaucoup changer"/>
    <s v="Il faut changer pour pouvoir s'adapter aux nouvelles méthodes de travail"/>
    <s v="Meilleure formation"/>
    <s v="Meilleure prise en charge des patients"/>
    <s v="Meilleure collecte et remontée des informations sanitaires"/>
    <s v="Sources de financement sécurisé"/>
    <s v="Formation du personnel du  CHUO"/>
    <s v="Entretien du matériel"/>
    <s v="Inciter l'intérêt des utilisateurs"/>
    <s v="Surcharger le système"/>
    <s v="Mieux préparer les budgets et disponibilité des finances"/>
    <s v="Bonne formation du personnel pour utilisation optimale du système"/>
    <s v="Mettre à la disposition du personnel les outils nécessaires"/>
    <s v="Expiquer le bien fondé du système"/>
    <s v="Simplifier le système pour une facilité d'utilisation"/>
  </r>
  <r>
    <n v="33"/>
    <d v="2018-04-27T00:00:00"/>
    <s v="Estuaire"/>
    <s v="Owendo"/>
    <s v="CHUO"/>
    <s v="CHU"/>
    <s v="Public civil"/>
    <n v="659"/>
    <s v="Owendo"/>
    <m/>
    <m/>
    <m/>
    <d v="2016-07-08T00:00:00"/>
    <n v="400000"/>
    <s v="ND"/>
    <s v="ND"/>
    <n v="0"/>
    <s v="CHUO"/>
    <s v="NDOUNGOU"/>
    <s v="CLAUDE GERALD"/>
    <n v="40"/>
    <x v="0"/>
    <x v="0"/>
    <m/>
    <s v="Institut d'études et de formation en statistique (DAKAR)"/>
    <n v="1"/>
    <x v="8"/>
    <s v="NA"/>
    <n v="9"/>
    <n v="6"/>
    <x v="4"/>
    <n v="5"/>
    <s v="Mise en place d'un système d'information hospitalière"/>
    <s v="Plateforme d'échange d'information (site web)"/>
    <s v="Formation des biostaticiens"/>
    <s v="NA"/>
    <s v="Accessibilité directe aux données du patient"/>
    <s v="Amélioration de la qualité de la pratique"/>
    <s v="Collecte et remontée d'informations sanitaires"/>
    <s v="Financement"/>
    <s v="Compétences informatiques"/>
    <s v="Internet"/>
    <s v="Sécuriser le financement"/>
    <s v="Formation du personnel"/>
    <s v="Améliorer l'accès à internet"/>
    <s v="bien"/>
    <s v="Excellent"/>
    <s v="Inexistant"/>
    <s v="passable"/>
    <s v="médiocre"/>
    <s v="passable"/>
    <s v="médiocre"/>
    <s v="ND"/>
    <s v="Systèmes d’Information Hospitaliers (SIH)"/>
    <s v="Messagerie sécurisée de santé"/>
    <s v="Télémédecine comme fonction déportée de l'hôpital et intégrée à tous les processus de prise en charge"/>
    <n v="10"/>
    <n v="10"/>
    <n v="10"/>
    <n v="10"/>
    <n v="10"/>
    <n v="10"/>
    <s v="NA"/>
    <s v="NA"/>
    <s v="NA"/>
    <x v="4"/>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FORMATION"/>
    <s v="Mise en place de base de données pour la recherche"/>
    <s v="Stockage et sécurisation des données"/>
    <s v="Problème de financement"/>
    <s v="Formation ciblée"/>
    <s v="Problème de maintenance des outils de stockage (serveurs)"/>
    <s v="ND"/>
    <s v="ND"/>
    <s v="Sécuriser les financements"/>
    <s v="Renforcement de la capacité du personnel via les formations"/>
    <s v="Assurer une maintenance des serveurs et augmenter la capacité de stockage"/>
    <s v="ND"/>
    <s v="ND"/>
  </r>
  <r>
    <n v="34"/>
    <d v="2018-04-27T00:00:00"/>
    <s v="Estuaire"/>
    <s v="Owendo"/>
    <s v="CHUO"/>
    <s v="CHU"/>
    <s v="Public civil"/>
    <n v="659"/>
    <s v="Owendo"/>
    <m/>
    <m/>
    <m/>
    <d v="2016-07-08T00:00:00"/>
    <n v="400000"/>
    <s v="ND"/>
    <s v="ND"/>
    <n v="0"/>
    <s v="CHUO"/>
    <s v="OLOLO"/>
    <s v="HENRI"/>
    <n v="41"/>
    <x v="0"/>
    <x v="3"/>
    <m/>
    <s v="ENA/ GABON"/>
    <n v="4"/>
    <x v="10"/>
    <n v="3"/>
    <n v="3"/>
    <n v="4"/>
    <x v="4"/>
    <n v="5"/>
    <s v="Performance, efficacité dans le traitement des dossiers patients"/>
    <s v="Mise en réseau des données médicales sécurisées"/>
    <s v="Amélioration des activités des services du CHUO"/>
    <n v="5"/>
    <s v="Une meilleure productivité des agents de santé"/>
    <s v="Amélioration de la prise en charge du patient"/>
    <s v="Accessibilité à la formation médicale continue à distance"/>
    <s v="Probleme de confidentialité"/>
    <s v="Non aboutissement du projet"/>
    <s v="ND"/>
    <s v="Sécurisation du dossier patients"/>
    <s v="Mettre les garde fous pour ne pas tomber dans les mêmes erreurs que les projets antérieurs_x000a_"/>
    <s v="ND"/>
    <s v="médiocre"/>
    <s v="bien"/>
    <s v="Inexistant"/>
    <s v="médiocre"/>
    <s v="passable"/>
    <s v="médiocre"/>
    <s v="Inexistant"/>
    <s v="Non appropriation de la culture du changement. Non maitrise des outils informatiques par le plus grand nombre des utilisateurs (problème de formation)"/>
    <s v="Systèmes d’Information Hospitaliers (SIH)"/>
    <s v="Messagerie sécurisée de santé"/>
    <s v="Télémédecine comme fonction déportée de l'hôpital et intégrée à tous les processus de prise en charge"/>
    <n v="5"/>
    <n v="5"/>
    <n v="5"/>
    <n v="2"/>
    <n v="5"/>
    <n v="6"/>
    <n v="1"/>
    <n v="1"/>
    <n v="1"/>
    <x v="4"/>
    <s v="Oui"/>
    <n v="7"/>
    <s v="Changement plus ou moins important"/>
    <s v="Changement assez important"/>
    <s v="Changement plus ou moins important"/>
    <s v="Changement plus ou moins important"/>
    <s v="Changement plus ou moins important"/>
    <s v="Changement assez important"/>
    <s v="Changement plus ou moins important"/>
    <s v="Le projet retenu pourra changer des habitudes et booster le personnel à produire un travail de qualité avec un gain de temps"/>
    <s v="Je suis prêt à plus ou moins changer"/>
    <s v="Je suis prêt à changer assez"/>
    <s v="Je suis un peu prêt à changer"/>
    <s v="Je suis un peu prêt à changer"/>
    <s v="Je suis prêt à plus ou moins changer"/>
    <s v="Je suis prêt à plus ou moins changer"/>
    <s v="Je suis un peu prêt à changer"/>
    <s v="ND"/>
    <s v="Amélioration de la gestion des dossiers patients"/>
    <s v="Sécurisation des données"/>
    <s v="Mise en réseau des structures du pays"/>
    <s v="Problème de maitrise de l'outil"/>
    <s v="Problème d'adhésion"/>
    <s v="ND"/>
    <s v="ND"/>
    <s v="ND"/>
    <s v="Formation des professionnels de santé"/>
    <s v="Appropriation du projet"/>
    <s v="Conscientisation sur l'enjeu de mise en place du projet"/>
    <s v="ND"/>
    <s v="ND"/>
  </r>
  <r>
    <n v="35"/>
    <d v="2018-04-27T00:00:00"/>
    <s v="Estuaire"/>
    <s v="Owendo"/>
    <s v="CHUO"/>
    <s v="CHU"/>
    <s v="Public civil"/>
    <n v="659"/>
    <s v="Owendo"/>
    <m/>
    <m/>
    <m/>
    <d v="2016-07-08T00:00:00"/>
    <n v="400000"/>
    <s v="ND"/>
    <s v="ND"/>
    <n v="0"/>
    <s v="CHUO"/>
    <s v="LEDIANDZATIGUET"/>
    <s v="FABIEN"/>
    <n v="48"/>
    <x v="0"/>
    <x v="3"/>
    <s v="Economie et Finances"/>
    <s v="ENASS"/>
    <n v="3"/>
    <x v="6"/>
    <n v="5"/>
    <n v="10"/>
    <n v="1"/>
    <x v="4"/>
    <n v="1"/>
    <s v="ND"/>
    <s v="ND"/>
    <s v="ND"/>
    <n v="10"/>
    <s v="Accessibilité directe aux données du patient"/>
    <s v="Possibilité d'avoir une seconde opinion par un expert à distance"/>
    <s v="Accessibilité à la formation médicale continue à distance"/>
    <s v="Insuffisance de formation du personnel aux TIC"/>
    <s v="Insuffisance de l'énergie à l'intérieur du pays"/>
    <s v="ND"/>
    <s v="Formation du personnel aux TIC"/>
    <s v="Amélioration de la production énergétique"/>
    <s v="ND"/>
    <s v="passable"/>
    <s v="passable"/>
    <s v="passable"/>
    <s v="passable"/>
    <s v="passable"/>
    <s v="passable"/>
    <s v="passable"/>
    <s v="Apporter une amélioration au système actuel"/>
    <s v="Systèmes d’Information Hospitaliers (SIH)"/>
    <s v="Messagerie sécurisée de santé"/>
    <s v="Télémédecine comme fonction déportée de l'hôpital et intégrée à tous les processus de prise en charge"/>
    <n v="5"/>
    <n v="5"/>
    <n v="5"/>
    <n v="1"/>
    <n v="1"/>
    <n v="1"/>
    <n v="5"/>
    <n v="5"/>
    <n v="6"/>
    <x v="2"/>
    <s v="Oui"/>
    <n v="10"/>
    <s v="Changement assez important"/>
    <s v="Changement assez important"/>
    <s v="Changement plus ou moins important"/>
    <s v="Changement plus ou moins important"/>
    <s v="Changement plus ou moins important"/>
    <s v="Changement assez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ND"/>
    <s v="La réduction des évacuations sanitaires"/>
    <s v="Réduction des erreurs opératoires"/>
    <s v="Perfectionnement du personnel"/>
    <s v="Coupures d'électricité en cours d'opération"/>
    <s v="Non maitrise des outils par le personnel"/>
    <s v="Mauvaise interprétation ou incompréhensoin"/>
    <s v="Problème de maintenance"/>
    <s v="Approvisionnement des consommables"/>
    <s v="Prévoir des groupes de secours dans l'ensemble des CH"/>
    <s v="Formation du personnel"/>
    <s v="Former les techniciens afin d'assurer une maintenance permanente"/>
    <s v="ND"/>
    <s v="ND"/>
  </r>
  <r>
    <n v="36"/>
    <d v="2018-04-27T00:00:00"/>
    <s v="Estuaire"/>
    <s v="Owendo"/>
    <s v="CHUO"/>
    <s v="CHU"/>
    <s v="Public civil"/>
    <n v="659"/>
    <s v="Owendo"/>
    <m/>
    <m/>
    <m/>
    <d v="2016-07-08T00:00:00"/>
    <n v="400000"/>
    <s v="ND"/>
    <s v="ND"/>
    <n v="0"/>
    <s v="CHUO"/>
    <s v="DJIEMBI"/>
    <s v="HERMAN JOEL"/>
    <n v="38"/>
    <x v="0"/>
    <x v="2"/>
    <s v="Informaticien"/>
    <s v="TIME Université (TUNIS) "/>
    <n v="3"/>
    <x v="8"/>
    <n v="5"/>
    <n v="7"/>
    <n v="5"/>
    <x v="2"/>
    <n v="5"/>
    <s v="Avoir les données médicales du patient dans tout le Gabon"/>
    <s v="Faciliter les formations à distance"/>
    <s v="Faciliter les interventions à distance"/>
    <n v="7"/>
    <s v="Possibilité d'avoir une seconde opinion par un expert à distance"/>
    <s v="Archivage numéroque des informations médicales"/>
    <s v="Gestion des épidémies et veille épidémiologique"/>
    <s v="Manque dans tout le pays"/>
    <s v="Manque de compétences"/>
    <s v="Probleme de gestion"/>
    <s v="Bonne couverture internet dans tout le pays_x000a_"/>
    <s v="Former les utilisateurs à l'outil informatique"/>
    <s v="Bonne gestion du projet"/>
    <s v="passable"/>
    <s v="passable"/>
    <s v="passable"/>
    <s v="passable"/>
    <s v="passable"/>
    <s v="passable"/>
    <s v="Inexistant"/>
    <s v="ND"/>
    <s v="Systèmes d’Information Hospitaliers (SIH)"/>
    <s v="Messagerie sécurisée de santé"/>
    <s v="Télémédecine comme fonction déportée de l'hôpital et intégrée à tous les processus de prise en charge"/>
    <n v="10"/>
    <n v="7"/>
    <n v="8"/>
    <n v="10"/>
    <n v="7"/>
    <n v="7"/>
    <n v="10"/>
    <n v="10"/>
    <n v="8"/>
    <x v="2"/>
    <s v="Oui"/>
    <n v="7"/>
    <s v="Changement assez important"/>
    <s v="NA"/>
    <s v="Changement plus ou moins important"/>
    <s v="Changement plus ou moins important"/>
    <s v="Changement assez important"/>
    <s v="Changement assez important"/>
    <s v="Aucun changement"/>
    <s v="ND"/>
    <s v="Je suis prêt à plus ou moins changer"/>
    <s v="Je suis prêt à changer assez"/>
    <s v="Je suis prêt à changer assez"/>
    <s v="Je suis prêt à changer assez"/>
    <s v="Je suis prêt à changer assez"/>
    <s v="Je suis prêt à changer assez"/>
    <s v="Je suis prêt à changer assez"/>
    <s v="ND"/>
    <s v="Interventions à distance"/>
    <s v="Formation à distance"/>
    <s v="Echange de compétences"/>
    <s v="Faible adhésion du personnel"/>
    <s v="Faible couverture internet"/>
    <s v="Manque d'infrastructure"/>
    <s v="Manque de formation"/>
    <s v="Méconnaissance"/>
    <s v="Sensibiliser les utilisateurs"/>
    <s v="Couverture nationale d'internet"/>
    <s v="Renforcer les équipements informatiques"/>
    <s v="Former les futurs utilisateurs"/>
    <s v="Informer d'avantage"/>
  </r>
  <r>
    <n v="37"/>
    <d v="2018-04-27T00:00:00"/>
    <s v="Estuaire"/>
    <s v="Owendo"/>
    <s v="CHUO"/>
    <s v="CHU"/>
    <s v="Public civil"/>
    <n v="659"/>
    <s v="Owendo"/>
    <m/>
    <m/>
    <m/>
    <d v="2016-07-08T00:00:00"/>
    <n v="400000"/>
    <n v="20"/>
    <n v="20"/>
    <n v="0"/>
    <s v="CHUO"/>
    <s v="OGNALIGUI"/>
    <s v="EVELYNE"/>
    <n v="44"/>
    <x v="3"/>
    <x v="5"/>
    <m/>
    <s v="ENDSS (Dakar)_x000a_"/>
    <n v="2"/>
    <x v="9"/>
    <n v="1"/>
    <n v="5"/>
    <n v="1"/>
    <x v="0"/>
    <n v="1"/>
    <s v="ND"/>
    <s v="ND"/>
    <s v="ND"/>
    <n v="5"/>
    <s v="Une meilleure productivité des agents de santé"/>
    <s v="Possibilité d'avoir une seconde opinion par un expert à distance"/>
    <s v="Accessibilité à la formation médicale continue à distance"/>
    <s v="ND"/>
    <s v="ND"/>
    <s v="ND"/>
    <s v="ND"/>
    <s v="ND"/>
    <s v="ND"/>
    <s v="NA"/>
    <s v="NA"/>
    <s v="NA"/>
    <s v="NA"/>
    <s v="NA"/>
    <s v="NA"/>
    <s v="NA"/>
    <s v="ND"/>
    <s v="Systèmes d’Information Hospitaliers (SIH)"/>
    <s v="Messagerie sécurisée de santé"/>
    <s v="Télémédecine comme fonction déportée de l'hôpital et intégrée à tous les processus de prise en charge"/>
    <n v="5"/>
    <n v="1"/>
    <n v="1"/>
    <n v="5"/>
    <n v="1"/>
    <n v="1"/>
    <n v="1"/>
    <n v="1"/>
    <n v="1"/>
    <x v="8"/>
    <s v="Oui"/>
    <n v="10"/>
    <s v="NA"/>
    <s v="NA"/>
    <s v="NA"/>
    <s v="NA"/>
    <s v="NA"/>
    <s v="NA"/>
    <s v="NA"/>
    <s v="ND"/>
    <s v="NA"/>
    <s v="NA"/>
    <s v="NA"/>
    <s v="NA"/>
    <s v="NA"/>
    <s v="NA"/>
    <s v="NA"/>
    <s v="ND"/>
    <s v="ND"/>
    <s v="ND"/>
    <s v="ND"/>
    <s v="ND"/>
    <s v="ND"/>
    <s v="ND"/>
    <s v="ND"/>
    <s v="ND"/>
    <s v="ND"/>
    <s v="ND"/>
    <s v="ND"/>
    <s v="ND"/>
    <s v="ND"/>
  </r>
  <r>
    <n v="38"/>
    <d v="2018-04-27T00:00:00"/>
    <s v="Estuaire"/>
    <s v="Owendo"/>
    <s v="CHUO"/>
    <s v="CHU"/>
    <s v="Public civil"/>
    <n v="659"/>
    <s v="Owendo"/>
    <m/>
    <m/>
    <m/>
    <d v="2016-07-08T00:00:00"/>
    <n v="400000"/>
    <s v="ND"/>
    <s v="ND"/>
    <n v="0"/>
    <s v="CHUO"/>
    <s v="ZUE BIKORO"/>
    <s v="ADELAIDE"/>
    <n v="51"/>
    <x v="3"/>
    <x v="6"/>
    <m/>
    <s v="ENASS et INFASS"/>
    <n v="4"/>
    <x v="6"/>
    <n v="1"/>
    <n v="10"/>
    <n v="1"/>
    <x v="0"/>
    <n v="5"/>
    <s v="Gestion de la file d'attente (accueil)"/>
    <s v="Implantation du dossier de soins"/>
    <s v="Exploitation des données pour la recherche"/>
    <n v="5"/>
    <s v="Accessibilité directe aux données du patient"/>
    <s v="Continuité des services"/>
    <s v="Facilité de la recherche clinique grâce aux bases de données"/>
    <s v="Manque de financement"/>
    <s v="Manque de suivi"/>
    <s v="Désintéressement des professionnels"/>
    <s v="Eviter de grever le budget alloué"/>
    <s v="Faire confiance à l'équipe sollicitée"/>
    <s v="Motiver les professionnels"/>
    <s v="Inexistant"/>
    <s v="NA"/>
    <s v="médiocre"/>
    <s v="médiocre"/>
    <s v="médiocre"/>
    <s v="médiocre"/>
    <s v="médiocre"/>
    <s v="Systeme à changer"/>
    <s v="Systèmes d’Information Hospitaliers (SIH)"/>
    <s v="Messagerie sécurisée de santé"/>
    <s v="Télémédecine comme fonction déportée de l'hôpital et intégrée à tous les processus de prise en charge"/>
    <n v="10"/>
    <n v="10"/>
    <n v="10"/>
    <n v="10"/>
    <n v="5"/>
    <n v="5"/>
    <n v="10"/>
    <n v="10"/>
    <n v="5"/>
    <x v="4"/>
    <s v="Oui"/>
    <n v="10"/>
    <s v="Changement assez important"/>
    <s v="Changement plus ou moins important"/>
    <s v="Changement plus ou moins important"/>
    <s v="Changement assez important"/>
    <s v="Changement plus ou moins important"/>
    <s v="Changement plus ou moins important"/>
    <s v="Changement assez important"/>
    <s v="ND"/>
    <s v="Je suis prêt à changer assez"/>
    <s v="Je suis prêt à beaucoup changer"/>
    <s v="Je suis prêt à beaucoup changer"/>
    <s v="Je suis prêt à beaucoup changer"/>
    <s v="Je suis prêt à changer assez"/>
    <s v="Je suis prêt à changer assez"/>
    <s v="Je suis prêt à beaucoup changer"/>
    <s v="Le CHUO doit être performant"/>
    <s v="Réalisation du projet_x000a_"/>
    <s v="Avoir un système d'information dans la structure"/>
    <s v="Améliorer les compétences des professionnels"/>
    <s v="Le coût du projet"/>
    <s v="L'adhésion du personnel"/>
    <s v="ND"/>
    <s v="ND"/>
    <s v="ND"/>
    <s v="Aide de la tutelle au financement"/>
    <s v="Ateliers de formation"/>
    <s v="ND"/>
    <s v="ND"/>
    <s v="ND"/>
  </r>
  <r>
    <n v="39"/>
    <d v="2018-04-27T00:00:00"/>
    <s v="Estuaire"/>
    <s v="Owendo"/>
    <s v="CHUO"/>
    <s v="CHU"/>
    <s v="Public civil"/>
    <n v="659"/>
    <s v="Owendo"/>
    <m/>
    <m/>
    <m/>
    <d v="2016-07-08T00:00:00"/>
    <n v="400000"/>
    <n v="5"/>
    <n v="15"/>
    <n v="0"/>
    <s v="CHUO"/>
    <s v="NZENGUET MOUELE"/>
    <s v="PIERRE"/>
    <n v="52"/>
    <x v="2"/>
    <x v="4"/>
    <s v="DGA CHUO"/>
    <s v="USS/ CHU Dijon"/>
    <n v="3"/>
    <x v="2"/>
    <n v="2"/>
    <n v="3"/>
    <n v="3"/>
    <x v="6"/>
    <n v="2"/>
    <s v="Amélioration des compétences informatiques du personnel"/>
    <s v="Amélioration de la prise en charge des patients"/>
    <s v="Connexion informatique inter-hospitalière"/>
    <n v="6"/>
    <s v="Meilleures conditions de travail des agents"/>
    <s v="Possibilité d'avoir une seconde opinion par un expert à distance"/>
    <s v="Interaction renforcée entre structures sanitaires et administrations de santé"/>
    <s v="Adhésion insuffisante"/>
    <s v="Insuffisance des résultats"/>
    <s v="Projet coûteux"/>
    <s v="Vulgariser le projet"/>
    <s v="Formation informatique préalable"/>
    <s v="Utiliser les informaticiens locaux"/>
    <s v="médiocre"/>
    <s v="bien"/>
    <s v="médiocre"/>
    <s v="passable"/>
    <s v="médiocre"/>
    <s v="passable"/>
    <s v="Inexistant"/>
    <s v="ND"/>
    <s v="Systèmes d’Information Hospitaliers (SIH)"/>
    <s v="Messagerie sécurisée de santé"/>
    <s v="Télémédecine comme fonction déportée de l'hôpital et intégrée à tous les processus de prise en charge"/>
    <n v="5"/>
    <n v="6"/>
    <n v="4"/>
    <n v="6"/>
    <n v="6"/>
    <n v="5"/>
    <n v="6"/>
    <n v="5"/>
    <n v="6"/>
    <x v="7"/>
    <s v="Oui"/>
    <n v="6"/>
    <s v="Changement assez important"/>
    <s v="Changement assez important"/>
    <s v="Changement plus ou moins important"/>
    <s v="Changement plus ou moins important"/>
    <s v="Changement assez important"/>
    <s v="Changement plus ou moins important"/>
    <s v="Changement faible"/>
    <s v="ND"/>
    <s v="Je suis prêt à changer assez"/>
    <s v="Je suis prêt à plus ou moins changer"/>
    <s v="Je suis prêt à plus ou moins changer"/>
    <s v="Je suis prêt à changer assez"/>
    <s v="Je suis prêt à changer assez"/>
    <s v="Je suis prêt à plus ou moins changer"/>
    <s v="Je suis prêt à plus ou moins changer"/>
    <s v="ND"/>
    <s v="Grande adhésion"/>
    <s v="Amélioration de la prise en charge des malades"/>
    <s v="Réduction des coûts"/>
    <s v="Culture insuffisante"/>
    <s v="Compétences insuffisantes"/>
    <s v="Problèmes techniques"/>
    <s v="ND"/>
    <s v="ND"/>
    <s v="Sensibiliser les utilisateurs"/>
    <s v="Former le personnel aux TIC"/>
    <s v="Entretien de l'outil"/>
    <s v="ND"/>
    <s v="ND"/>
  </r>
  <r>
    <n v="40"/>
    <d v="2018-04-27T00:00:00"/>
    <s v="Estuaire"/>
    <s v="Komo- Mondah"/>
    <s v="LES LANTANA/ IPHAMETRA"/>
    <s v="Structure de médecine traditionnelle"/>
    <s v="Public civil"/>
    <n v="2"/>
    <s v="Libreville"/>
    <m/>
    <m/>
    <m/>
    <n v="2016"/>
    <s v="ND"/>
    <n v="2"/>
    <n v="30"/>
    <n v="3"/>
    <s v="HIAOBO"/>
    <s v="ANDAGUI BAGNIMA"/>
    <s v="LIDWINE"/>
    <n v="42"/>
    <x v="3"/>
    <x v="2"/>
    <s v="Technicienne de recherche"/>
    <s v="ND_x000a_"/>
    <n v="1"/>
    <x v="6"/>
    <n v="5"/>
    <n v="5"/>
    <n v="5"/>
    <x v="0"/>
    <n v="10"/>
    <s v="Avoir une bonne information sur les patients"/>
    <s v="ILLISIBLE"/>
    <s v="ND"/>
    <n v="10"/>
    <s v="Meilleure sécurité pour les patients"/>
    <s v="Accessibilité à la formation médicale continue à distance"/>
    <s v="Archivage numérique des informations médicales"/>
    <s v="Non aboutissement du projet"/>
    <s v="ND"/>
    <s v="ND"/>
    <s v="Faut de la détermination pour la réalisation du projet"/>
    <s v="ND"/>
    <s v="ND"/>
    <s v="bien"/>
    <s v="bien"/>
    <s v="Bien"/>
    <s v="NA"/>
    <s v="Excellent"/>
    <s v="passable"/>
    <s v="NA"/>
    <s v="ND"/>
    <s v="Référentiel - Identification des professionnels et des structures"/>
    <s v="Référentiel - Référentiels sémantiques métiers"/>
    <s v="Portail de l'Espace Numérique de Santé du Gabon (ENSG) pour les professionnels de la santé et les patients"/>
    <n v="1"/>
    <n v="1"/>
    <n v="5"/>
    <n v="1"/>
    <n v="5"/>
    <n v="1"/>
    <n v="5"/>
    <n v="5"/>
    <n v="5"/>
    <x v="0"/>
    <s v="Oui"/>
    <n v="10"/>
    <s v="Changement assez important"/>
    <s v="Changement assez important"/>
    <s v="Changement plus ou moins important"/>
    <s v="Changement assez important"/>
    <s v="Changement assez important"/>
    <s v="Changement assez important"/>
    <s v="Changement plus ou moins important"/>
    <s v="Très important pour l'enregistrement des données"/>
    <s v="Je suis prêt à changer assez"/>
    <s v="Je suis prêt à plus ou moins changer"/>
    <s v="NA"/>
    <s v="Je suis prêt à plus ou moins changer"/>
    <s v="Je suis prêt à plus ou moins changer"/>
    <s v="Je suis prêt à plus ou moins changer"/>
    <s v="NA"/>
    <s v="ND"/>
    <s v="Voir l'aboutissement du projet"/>
    <s v="ND"/>
    <s v="ND"/>
    <s v="Echec"/>
    <s v="ND"/>
    <s v="ND"/>
    <s v="ND"/>
    <s v="ND"/>
    <s v="Etre engagé"/>
    <s v="ND"/>
    <s v="ND"/>
    <s v="ND"/>
    <s v="ND"/>
  </r>
  <r>
    <n v="41"/>
    <d v="2018-04-27T00:00:00"/>
    <s v="Estuaire"/>
    <s v="Komo- Mondah"/>
    <s v="MHV2/IPHAMETRA"/>
    <s v="Structure de médecine traditionnelle"/>
    <s v="Public civil"/>
    <n v="4"/>
    <s v="Libreville"/>
    <m/>
    <m/>
    <m/>
    <n v="2010"/>
    <s v="ND"/>
    <n v="10"/>
    <n v="30"/>
    <n v="3"/>
    <s v="HIAOBO"/>
    <s v="MAPALA_x000a_"/>
    <s v="HENRICAISE"/>
    <n v="43"/>
    <x v="4"/>
    <x v="8"/>
    <m/>
    <s v="ND"/>
    <n v="8"/>
    <x v="6"/>
    <n v="6"/>
    <n v="7"/>
    <n v="4"/>
    <x v="7"/>
    <n v="5"/>
    <s v="Attente d'une amélioration"/>
    <s v="ND"/>
    <s v="ND"/>
    <n v="8"/>
    <s v="Amélioration de la prise en charge du patient"/>
    <s v="Meilleures conditions de travail des agents"/>
    <s v="Possibilité de promouvoir le centre de santé"/>
    <s v="ND"/>
    <s v="ND"/>
    <s v="ND"/>
    <s v="Meilleure prise en charge des malades_x000a_"/>
    <s v="ND"/>
    <s v="ND"/>
    <s v="Inexistant"/>
    <s v="NA"/>
    <s v="NA"/>
    <s v="NA"/>
    <s v="NA"/>
    <s v="NA"/>
    <s v="NA"/>
    <s v="ND"/>
    <s v="Référentiel - Identification des professionnels et des structures"/>
    <s v="Référentiel - Référentiels sémantiques métiers"/>
    <s v="Portail de l'Espace Numérique de Santé du Gabon (ENSG) pour les professionnels de la santé et les patients"/>
    <n v="5"/>
    <n v="8"/>
    <n v="8"/>
    <n v="4"/>
    <n v="7"/>
    <n v="6"/>
    <n v="6"/>
    <n v="7"/>
    <n v="5"/>
    <x v="3"/>
    <s v="Oui"/>
    <n v="9"/>
    <s v="Changement assez important"/>
    <s v="Changement plus ou moins important"/>
    <s v="Changement assez important"/>
    <s v="Changement assez important"/>
    <s v="Changement plus ou moins important"/>
    <s v="Changement assez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ND"/>
    <s v="J'attends pour changer notre manière de travailler et améliorer les conditions de nos structures"/>
    <s v="ND"/>
    <s v="ND"/>
    <s v="ND"/>
    <s v="ND"/>
    <s v="ND"/>
    <s v="ND"/>
    <s v="ND"/>
    <s v="ND"/>
    <s v="ND"/>
    <s v="ND"/>
    <s v="ND"/>
    <s v="ND"/>
  </r>
  <r>
    <n v="42"/>
    <d v="2018-04-27T00:00:00"/>
    <s v="Estuaire"/>
    <s v="Komo- Mondah"/>
    <s v="ONTSILA OKOUROU/ IPHAMETRA"/>
    <s v="Structure de médecine traditionnelle"/>
    <s v="Public civil"/>
    <n v="3"/>
    <s v="Libreville"/>
    <m/>
    <m/>
    <m/>
    <n v="2018"/>
    <s v="ND"/>
    <n v="2"/>
    <n v="30"/>
    <n v="3"/>
    <s v="HIAOBO"/>
    <s v="MAHAMAD"/>
    <s v="AMADOU"/>
    <n v="48"/>
    <x v="2"/>
    <x v="7"/>
    <s v="Phytothérapeute"/>
    <s v="ND"/>
    <n v="22"/>
    <x v="9"/>
    <n v="1"/>
    <n v="5"/>
    <n v="5"/>
    <x v="4"/>
    <n v="10"/>
    <s v="Amélioration de la santé de la population"/>
    <s v="ND"/>
    <s v="ND"/>
    <n v="10"/>
    <s v="Amélioration de la qualité de la pratique"/>
    <s v="Meilleure sécurité pour les patients"/>
    <s v="Possibilité de partager ses expériences terrain avec les autres"/>
    <s v="Mauvaise compréhension"/>
    <s v="Peur de ce qu'on ne connait pas"/>
    <s v="Pas trop d'information"/>
    <s v="Bien sensibiliser la population"/>
    <s v="Bien expliquer le but du projet"/>
    <s v="Bien informer la population"/>
    <s v="Inexistant"/>
    <s v="NA"/>
    <s v="NA"/>
    <s v="NA"/>
    <s v="NA"/>
    <s v="NA"/>
    <s v="NA"/>
    <s v="ND"/>
    <s v="Référentiel - Identification des professionnels et des structures"/>
    <s v="Référentiel - Référentiels sémantiques métiers"/>
    <s v="Portail de l'Espace Numérique de Santé du Gabon (ENSG) pour les professionnels de la santé et les patients"/>
    <n v="5"/>
    <n v="5"/>
    <n v="5"/>
    <n v="5"/>
    <n v="5"/>
    <n v="5"/>
    <n v="5"/>
    <n v="5"/>
    <n v="5"/>
    <x v="3"/>
    <s v="Oui"/>
    <n v="10"/>
    <s v="Changement très important"/>
    <s v="NA"/>
    <s v="NA"/>
    <s v="NA"/>
    <s v="NA"/>
    <s v="NA"/>
    <s v="NA"/>
    <s v="ND"/>
    <s v="Je suis prêt à beaucoup changer"/>
    <s v="NA"/>
    <s v="NA"/>
    <s v="NA"/>
    <s v="NA"/>
    <s v="NA"/>
    <s v="NA"/>
    <s v="ND"/>
    <s v="J'attends que ce projet améliore mon sytème de travail"/>
    <s v="ND"/>
    <s v="ND"/>
    <s v="ILLISIBLE"/>
    <s v="Mauvaise information"/>
    <s v="ND"/>
    <s v="ND"/>
    <s v="ND"/>
    <s v="Bien sensibiliser la population"/>
    <s v="Bien informer la population"/>
    <s v="ND"/>
    <s v="ND"/>
    <s v="ND"/>
  </r>
  <r>
    <n v="43"/>
    <d v="2018-04-27T00:00:00"/>
    <s v="Estuaire"/>
    <s v="Komo- Mondah"/>
    <s v="CABINET TABITA-DJAME/IPHAMETRA_x000a_"/>
    <s v="Structure de médecine traditionnelle"/>
    <s v="Public civil"/>
    <n v="3"/>
    <s v="Libreville"/>
    <m/>
    <m/>
    <m/>
    <n v="2015"/>
    <s v="ND"/>
    <n v="10"/>
    <s v="ND"/>
    <n v="3"/>
    <s v="HIAOBO"/>
    <s v="DIOP"/>
    <s v="ABDOULAYE"/>
    <n v="53"/>
    <x v="2"/>
    <x v="4"/>
    <s v="Médecin traditionnel"/>
    <s v="ND"/>
    <s v="ND"/>
    <x v="8"/>
    <n v="10"/>
    <n v="10"/>
    <n v="10"/>
    <x v="4"/>
    <s v="NA"/>
    <s v="ND"/>
    <s v="ND"/>
    <s v="ND"/>
    <s v="NA"/>
    <s v="Accessibilité à la formation médicale continue à distance"/>
    <s v="Facilité de la recherche clinique grâce aux bases de données"/>
    <s v="Archivage numérique des informations médicales"/>
    <s v="ND"/>
    <s v="ND"/>
    <s v="ND"/>
    <s v="ND"/>
    <s v="ND"/>
    <s v="ND"/>
    <s v="NA"/>
    <s v="Inexistant"/>
    <s v="NA"/>
    <s v="NA"/>
    <s v="Inexistant"/>
    <s v="NA"/>
    <s v="Inexistant"/>
    <s v="ND"/>
    <s v="Référentiel - Identification des professionnels et des structures"/>
    <s v="Référentiel - Référentiels sémantiques métiers"/>
    <s v="Portail de l'Espace Numérique de Santé du Gabon (ENSG) pour les professionnels de la santé et les patients"/>
    <n v="10"/>
    <n v="10"/>
    <n v="10"/>
    <n v="5"/>
    <n v="10"/>
    <n v="5"/>
    <n v="2"/>
    <n v="2"/>
    <n v="6"/>
    <x v="3"/>
    <s v="Oui"/>
    <n v="10"/>
    <s v="NA"/>
    <s v="Aucun changement"/>
    <s v="NA"/>
    <s v="Aucun changement"/>
    <s v="Aucun changement"/>
    <s v="Aucun changement"/>
    <s v="NA"/>
    <s v="ND"/>
    <s v="NA"/>
    <s v="Je suis prêt à beaucoup changer"/>
    <s v="NA"/>
    <s v="Je suis prêt à beaucoup changer"/>
    <s v="Je suis prêt à beaucoup changer"/>
    <s v="Je suis prêt à changer assez"/>
    <s v="Je suis prêt à beaucoup changer"/>
    <s v="ND"/>
    <s v="Mise en place effective de ce projet"/>
    <s v="ND"/>
    <s v="ND"/>
    <s v="ND"/>
    <s v="ND"/>
    <s v="ND"/>
    <s v="ND"/>
    <s v="ND"/>
    <s v="ND"/>
    <s v="ND"/>
    <s v="ND"/>
    <s v="ND"/>
    <s v="ND"/>
  </r>
  <r>
    <n v="44"/>
    <d v="2018-04-27T00:00:00"/>
    <s v="Estuaire"/>
    <s v="Komo- Mondah"/>
    <s v="CABINET KASSIMOU/ IPHAMETRA_x000a_"/>
    <s v="Structure de médecine traditionnelle"/>
    <s v="Public civil"/>
    <n v="2"/>
    <s v="Libreville"/>
    <m/>
    <m/>
    <m/>
    <n v="2013"/>
    <s v="ND"/>
    <n v="3"/>
    <n v="15"/>
    <n v="3"/>
    <s v="HIAOBO"/>
    <s v="FEWOU"/>
    <s v="KASSIMOU"/>
    <n v="49"/>
    <x v="2"/>
    <x v="9"/>
    <m/>
    <s v="ND"/>
    <s v="ND"/>
    <x v="8"/>
    <n v="10"/>
    <n v="10"/>
    <n v="1"/>
    <x v="4"/>
    <n v="10"/>
    <s v="Très important pour l'amélioration de la situation sanitaire du Gabon"/>
    <s v="ND"/>
    <s v="ND"/>
    <n v="10"/>
    <s v="Facilité de la recherche clinique grâce aux bases de données"/>
    <s v="Archivage numéroque des informations médicales"/>
    <s v="Collecte et remontée d'informations sanitaires"/>
    <s v="Manque de bonne collaboration"/>
    <s v="Formation élémentaire"/>
    <s v="Communication"/>
    <s v="ILLISIBLE"/>
    <s v="Formation du personnel"/>
    <s v="Sensibilisation"/>
    <s v="Inexistant"/>
    <s v="Inexistant"/>
    <s v="Inexistant"/>
    <s v="Inexistant"/>
    <s v="Inexistant"/>
    <s v="Inexistant"/>
    <s v="Inexistant"/>
    <s v="ND"/>
    <s v="Référentiel - Identification des professionnels et des structures"/>
    <s v="Référentiel - Référentiels sémantiques métiers"/>
    <s v="Portail de l'Espace Numérique de Santé du Gabon (ENSG) pour les professionnels de la santé et les patients"/>
    <n v="10"/>
    <n v="10"/>
    <n v="10"/>
    <n v="5"/>
    <n v="10"/>
    <n v="5"/>
    <n v="5"/>
    <n v="10"/>
    <n v="5"/>
    <x v="3"/>
    <s v="Oui"/>
    <n v="10"/>
    <s v="Changement très important"/>
    <s v="Changement très important"/>
    <s v="NA"/>
    <s v="Changement assez important"/>
    <s v="Changement assez important"/>
    <s v="Changement plus ou moins important"/>
    <s v="Changement très important"/>
    <s v="ND"/>
    <s v="Je suis prêt à beaucoup changer"/>
    <s v="Je suis prêt à changer assez"/>
    <s v="Je suis prêt à changer assez"/>
    <s v="Je suis prêt à changer assez"/>
    <s v="Je suis prêt à beaucoup changer"/>
    <s v="Je suis prêt à beaucoup changer"/>
    <s v="Je suis prêt à beaucoup changer"/>
    <s v="ND"/>
    <s v="Amélioration de nos systèmes de santé"/>
    <s v="Equiper nos services pour les données attendues"/>
    <s v="Franche collaboration avec la médecine conventionnelle"/>
    <s v="Collecte d'effectifs d'hopitaux"/>
    <s v="Manque d'informations"/>
    <s v="Manque d'outils"/>
    <s v="ND"/>
    <s v="ND"/>
    <s v="Sensibiliser hôpitaux et médecins du Gabon"/>
    <s v="Information"/>
    <s v="Fournir les outils de collecte dans les cabinets"/>
    <s v="ND"/>
    <s v="ND"/>
  </r>
  <r>
    <n v="45"/>
    <d v="2018-04-27T00:00:00"/>
    <s v="Estuaire"/>
    <s v="Komo- Mondah"/>
    <s v="OK 56/ IPHAMETRA"/>
    <s v="Structure de médecine traditionnelle"/>
    <s v="Public civil"/>
    <n v="2"/>
    <s v="Libreville"/>
    <m/>
    <m/>
    <m/>
    <n v="2013"/>
    <s v="ND"/>
    <n v="3"/>
    <s v="90min"/>
    <n v="3"/>
    <s v="HIAOBO"/>
    <s v="OKOUMA_x000a_"/>
    <s v="PAUL"/>
    <n v="63"/>
    <x v="0"/>
    <x v="2"/>
    <s v="Biologiste"/>
    <s v="ND"/>
    <s v="&quot;jeune age&quot;"/>
    <x v="6"/>
    <n v="5"/>
    <s v="NA"/>
    <n v="1"/>
    <x v="8"/>
    <s v="NA"/>
    <s v="Améliore le système"/>
    <s v="ND"/>
    <s v="ND"/>
    <n v="5"/>
    <s v="Amélioration de la qualité de la pratique"/>
    <s v="Possibilité de partager ses expériences terrain avec les autres"/>
    <s v="Meilleures conditions de travail des agents"/>
    <s v="Travailler en collaboration avec tout le monde"/>
    <s v="Manque d'information"/>
    <s v="ND"/>
    <s v="Suivi du projet"/>
    <s v="Information permanente"/>
    <s v="Sensibilisation"/>
    <s v="Inexistant"/>
    <s v="Inexistant"/>
    <s v="Inexistant"/>
    <s v="Inexistant"/>
    <s v="Inexistant"/>
    <s v="Inexistant"/>
    <s v="Inexistant"/>
    <s v="ND_x000a_"/>
    <s v="Référentiel - Identification des professionnels et des structures"/>
    <s v="Référentiel - Référentiels sémantiques métiers"/>
    <s v="Portail de l'Espace Numérique de Santé du Gabon (ENSG) pour les professionnels de la santé et les patients"/>
    <n v="5"/>
    <n v="6"/>
    <n v="3"/>
    <n v="7"/>
    <n v="3"/>
    <n v="1"/>
    <n v="4"/>
    <n v="5"/>
    <n v="3"/>
    <x v="3"/>
    <s v="Oui"/>
    <n v="10"/>
    <s v="Changement assez important"/>
    <s v="NA"/>
    <s v="NA"/>
    <s v="Aucun changement"/>
    <s v="Aucun changement"/>
    <s v="Aucun changement"/>
    <s v="NA"/>
    <s v="ND"/>
    <s v="NA"/>
    <s v="NA"/>
    <s v="NA"/>
    <s v="NA"/>
    <s v="NA"/>
    <s v="Je ne suis pas du tout prêt à changer"/>
    <s v="NA"/>
    <s v="Je suis pour le changement du système de santé au Gabon"/>
    <s v="Référentiel des professionnels de santé"/>
    <s v="Référentiel Métier"/>
    <s v="Portail Web de santé"/>
    <s v="Manque de collaboration entre les deux médecines"/>
    <s v="ND"/>
    <s v="ND"/>
    <s v="ND"/>
    <s v="ND"/>
    <s v="Réalisation du projet le plus tôt possible"/>
    <s v="ND"/>
    <s v="ND"/>
    <s v="ND"/>
    <s v="ND"/>
  </r>
  <r>
    <n v="46"/>
    <d v="2018-04-27T00:00:00"/>
    <s v="Estuaire"/>
    <s v="Komo- Mondah"/>
    <s v="META/ IPHAMETRA"/>
    <s v="Structure de médecine traditionnelle"/>
    <s v="Public civil"/>
    <n v="4"/>
    <s v="Libreville"/>
    <m/>
    <m/>
    <m/>
    <n v="2015"/>
    <s v="ND"/>
    <n v="3"/>
    <n v="45"/>
    <n v="3"/>
    <s v="HIAOBO"/>
    <s v="METANDOMIPO"/>
    <s v="BRUCE OSCAR"/>
    <n v="51"/>
    <x v="4"/>
    <x v="8"/>
    <m/>
    <s v="ND"/>
    <s v="ND"/>
    <x v="3"/>
    <n v="5"/>
    <n v="5"/>
    <n v="5"/>
    <x v="0"/>
    <n v="4"/>
    <s v="La performance"/>
    <s v="La disponibilité"/>
    <s v="Le respect"/>
    <n v="6"/>
    <s v="Amélioration de la prise en charge du patient"/>
    <s v="Continuité des services"/>
    <s v="Possibilité de partager ses expériences terrain avec les autres"/>
    <s v="Laisser la personne seule"/>
    <s v="La mort d'un patient"/>
    <s v="Ne pas négliger le patient"/>
    <s v="Prendre soin du patient"/>
    <s v="Garder les patients"/>
    <s v="Ecouter le patient"/>
    <s v="Inexistant"/>
    <s v="Inexistant"/>
    <s v="Inexistant"/>
    <s v="Inexistant"/>
    <s v="Inexistant"/>
    <s v="Inexistant"/>
    <s v="Inexistant"/>
    <s v="ND"/>
    <s v="Référentiel - Identification des professionnels et des structures"/>
    <s v="Référentiel - Référentiels sémantiques métiers"/>
    <s v="Portail de l'Espace Numérique de Santé du Gabon (ENSG) pour les professionnels de la santé et les patients"/>
    <n v="5"/>
    <n v="5"/>
    <n v="6"/>
    <n v="5"/>
    <n v="6"/>
    <n v="4"/>
    <n v="5"/>
    <n v="4"/>
    <n v="5"/>
    <x v="3"/>
    <s v="Oui"/>
    <n v="7"/>
    <s v="Changement assez important"/>
    <s v="Changement plus ou moins important"/>
    <s v="Changement plus ou moins important"/>
    <s v="Changement assez important"/>
    <s v="Changement assez important"/>
    <s v="Changement très important"/>
    <s v="Changement assez important"/>
    <s v="Projet très important pour la profession gabonaise"/>
    <s v="Je suis prêt à plus ou moins changer"/>
    <s v="Je suis un peu prêt à changer"/>
    <s v="Je suis prêt à changer assez"/>
    <s v="Je suis prêt à changer assez"/>
    <s v="Je suis prêt à plus ou moins changer"/>
    <s v="Je suis un peu prêt à changer"/>
    <s v="NA"/>
    <s v="Mettre en place une plateforme pour la dite formation"/>
    <s v="Amélioration du système"/>
    <s v="Changer les vieilles habitudes"/>
    <s v="Eviter les frustrations"/>
    <s v="Le non respect de l'autre"/>
    <s v="Ne pas s'en garder"/>
    <s v="ND"/>
    <s v="ND"/>
    <s v="ND"/>
    <s v="Respect d'autrui"/>
    <s v="Bien mettre en place des agents"/>
    <s v="Formation"/>
    <s v="ND"/>
    <s v="ND"/>
  </r>
  <r>
    <n v="47"/>
    <d v="2018-05-03T00:00:00"/>
    <s v="Ogoué - Maritime"/>
    <s v="Bendje"/>
    <s v="CMS TOTAL"/>
    <s v="Centre médical"/>
    <s v="Privé"/>
    <n v="30"/>
    <s v="Port Gentil"/>
    <m/>
    <m/>
    <m/>
    <n v="1978"/>
    <n v="5000"/>
    <n v="10"/>
    <s v="ND"/>
    <n v="5"/>
    <s v="CHR de Ntchengué"/>
    <s v="OBAM"/>
    <s v="DOMINIQUE"/>
    <n v="49"/>
    <x v="0"/>
    <x v="2"/>
    <s v="Laborantine"/>
    <s v="CUSS"/>
    <n v="22"/>
    <x v="6"/>
    <n v="3"/>
    <n v="5"/>
    <n v="2"/>
    <x v="0"/>
    <n v="4"/>
    <s v="Télémédecine"/>
    <s v="Web"/>
    <s v="Référentiel des patients et du personnel médical"/>
    <n v="6"/>
    <s v="Accessibilité directe aux données du patient"/>
    <s v="Amélioration de la prise en charge du patient"/>
    <s v="Collecte et remontée d'informations sanitaires"/>
    <s v="Usurpation d'identité"/>
    <s v="Patient inconscient"/>
    <s v="Information réseau"/>
    <s v="Sécuriser les identités"/>
    <s v="ND"/>
    <s v="ND"/>
    <s v="passable"/>
    <s v="passable"/>
    <s v="passable"/>
    <s v="passable"/>
    <s v="passable"/>
    <s v="passable"/>
    <s v="passable"/>
    <s v="ND"/>
    <s v="Système d'information des structures privées et praticiens libéraux"/>
    <s v="Messagerie sécurisée de santé"/>
    <s v="Portail de l'Espace Numérique de Santé du Gabon (ENSG) pour les professionnels de la santé et les patients"/>
    <s v="NA"/>
    <n v="8"/>
    <s v="NA"/>
    <n v="4"/>
    <s v="NA"/>
    <s v="NA"/>
    <s v="NA"/>
    <n v="6"/>
    <s v="NA"/>
    <x v="9"/>
    <s v="Oui"/>
    <n v="7"/>
    <s v="NA"/>
    <s v="Changement plus ou moins important"/>
    <s v="NA"/>
    <s v="Changement plus ou moins important"/>
    <s v="Changement plus ou moins important"/>
    <s v="changement faible"/>
    <s v="Aucun changement"/>
    <s v="ND"/>
    <s v="Je suis prêt à plus ou moins changer"/>
    <s v="Je suis prêt à plus ou moins changer"/>
    <s v="NA"/>
    <s v="Je suis prêt à changer assez"/>
    <s v="Je suis prêt à plus ou moins changer"/>
    <s v="Je suis prêt à changer assez"/>
    <s v="Je suis un peu prêt à changer"/>
    <s v="ND"/>
    <s v="Fiabilité"/>
    <s v="Pertinence"/>
    <s v="Durée"/>
    <s v="Usurpation"/>
    <s v="Incompétence"/>
    <s v="Mentalité"/>
    <s v="Culture/Rite"/>
    <s v="ND_x000a_"/>
    <s v="Données sécurisées"/>
    <s v="Formation"/>
    <s v="Sensibilisation"/>
    <s v="ND"/>
    <s v="ND"/>
  </r>
  <r>
    <n v="48"/>
    <d v="2018-05-03T00:00:00"/>
    <s v="Ogoué - Maritime"/>
    <s v="Bendje"/>
    <s v="CMS TOTAL"/>
    <s v="Centre médical"/>
    <s v="Privé"/>
    <n v="30"/>
    <s v="Port Gentil"/>
    <m/>
    <m/>
    <m/>
    <n v="1978"/>
    <n v="5000"/>
    <n v="5"/>
    <n v="10"/>
    <n v="5"/>
    <s v="CHR de Ntchengué"/>
    <s v="MOUTSINGA"/>
    <s v="PATRICIA"/>
    <n v="45"/>
    <x v="3"/>
    <x v="5"/>
    <m/>
    <s v="FMSS"/>
    <n v="2"/>
    <x v="9"/>
    <n v="1"/>
    <n v="2"/>
    <n v="1"/>
    <x v="0"/>
    <n v="1"/>
    <s v="ND"/>
    <s v="ND"/>
    <s v="ND"/>
    <n v="2"/>
    <s v="Archivage numéroque des informations médicales"/>
    <s v="Gestion des épidémies et veille épidémiologique"/>
    <s v="Possibilité de promouvoir le centre de santé"/>
    <s v="ND"/>
    <s v="ND"/>
    <s v="ND"/>
    <s v="ND"/>
    <s v="ND"/>
    <s v="ND"/>
    <s v="Inexistant"/>
    <s v="médiocre"/>
    <s v="passable"/>
    <s v="passable"/>
    <s v="passable"/>
    <s v="Inexistant"/>
    <s v="Inexistant"/>
    <s v="ND"/>
    <s v="Système d'information des structures privées et praticiens libéraux"/>
    <s v="Messagerie sécurisée de santé"/>
    <s v="Portail de l'Espace Numérique de Santé du Gabon (ENSG) pour les professionnels de la santé et les patients"/>
    <n v="1"/>
    <n v="5"/>
    <n v="3"/>
    <n v="3"/>
    <n v="5"/>
    <n v="5"/>
    <n v="5"/>
    <n v="3"/>
    <n v="4"/>
    <x v="7"/>
    <s v="Oui"/>
    <n v="5"/>
    <s v="Changement faible"/>
    <s v="Changement plus ou moins important"/>
    <s v="Changement assez important"/>
    <s v="Changement assez important"/>
    <s v="Changement assez important"/>
    <s v="Changement assez important"/>
    <s v="Changement plus ou moins important"/>
    <s v="ND"/>
    <s v="Je suis prêt à plus ou moins changer"/>
    <s v="Je suis prêt à beaucoup changer"/>
    <s v="Je suis prêt à beaucoup changer"/>
    <s v="Je suis prêt à beaucoup changer"/>
    <s v="Je suis prêt à changer assez"/>
    <s v="Je suis prêt à beaucoup changer"/>
    <s v="Je suis prêt à changer assez"/>
    <s v="ND"/>
    <s v="ND"/>
    <s v="ND"/>
    <s v="ND"/>
    <s v="ND"/>
    <s v="ND"/>
    <s v="ND"/>
    <s v="ND"/>
    <s v="ND"/>
    <s v="ND"/>
    <s v="ND"/>
    <s v="ND"/>
    <s v="ND"/>
    <s v="ND"/>
  </r>
  <r>
    <n v="49"/>
    <d v="2018-05-03T00:00:00"/>
    <s v="Ogoué - Maritime"/>
    <s v="Bendje"/>
    <s v="CMS TOTAL"/>
    <s v="Centre médical"/>
    <s v="Privé"/>
    <n v="30"/>
    <s v="Port Gentil"/>
    <m/>
    <m/>
    <m/>
    <n v="1978"/>
    <n v="5000"/>
    <n v="15"/>
    <n v="10"/>
    <n v="5"/>
    <s v="CHR de Ntchengué"/>
    <s v="ONDO"/>
    <s v="BORIS"/>
    <n v="43"/>
    <x v="2"/>
    <x v="4"/>
    <m/>
    <s v="USS"/>
    <n v="7"/>
    <x v="6"/>
    <n v="2"/>
    <n v="5"/>
    <n v="2"/>
    <x v="6"/>
    <n v="2"/>
    <s v="Fréquentation moyenne des consultations"/>
    <s v="Consultations multiples"/>
    <s v="Evaluation des coûts"/>
    <n v="5"/>
    <s v="Possibilité d'avoir une seconde opinion par un expert à distance"/>
    <s v="Continuité des services"/>
    <s v="Archivage numérique des informations médicales"/>
    <s v="Sur- coût"/>
    <s v="Couverture internet (connexion)"/>
    <s v="Milieux éloignés"/>
    <s v="Bonne formation du personnel"/>
    <s v="Réseau national internet effectif"/>
    <s v="ND"/>
    <s v="passable"/>
    <s v="passable"/>
    <s v="passable"/>
    <s v="Bien"/>
    <s v="passable"/>
    <s v="passable"/>
    <s v="médiocre"/>
    <s v="Système interne"/>
    <s v="Système d'information des structures privées et praticiens libéraux"/>
    <s v="Messagerie sécurisée de santé"/>
    <s v="Portail de l'Espace Numérique de Santé du Gabon (ENSG) pour les professionnels de la santé et les patients"/>
    <n v="5"/>
    <n v="5"/>
    <n v="5"/>
    <n v="8"/>
    <n v="5"/>
    <n v="5"/>
    <n v="3"/>
    <n v="3"/>
    <n v="5"/>
    <x v="7"/>
    <s v="Oui"/>
    <n v="5"/>
    <s v="Changement faible"/>
    <s v="Changement plus ou moins important"/>
    <s v="Changement plus ou moins important"/>
    <s v="Changement faible"/>
    <s v="Changement plus ou moins important"/>
    <s v="Changement plus ou moins important"/>
    <s v="Changement plus ou moins important"/>
    <s v="Très peu de changement"/>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Messagerie sécurisée à consulter régulièrement"/>
    <s v="Recevoir données essentielles"/>
    <s v="Etre alerté à tout moment"/>
    <s v="Confidentialité"/>
    <s v="Réticence des personnels"/>
    <s v="Coût du projet"/>
    <s v="Couverture nationale"/>
    <s v="INformatisation du dossier"/>
    <s v="ND"/>
    <s v="Bonne communication"/>
    <s v="Harmonisation optimale"/>
    <s v="Voire les pouvoirs publics"/>
    <s v="Avoir les informaticiens"/>
    <s v="ND"/>
  </r>
  <r>
    <n v="50"/>
    <d v="2018-05-03T00:00:00"/>
    <s v="Ogoué - Maritime"/>
    <s v="Bendje"/>
    <s v="CMS TOTAL"/>
    <s v="Centre médical"/>
    <s v="Privé"/>
    <n v="30"/>
    <s v="Port Gentil"/>
    <m/>
    <m/>
    <m/>
    <n v="1978"/>
    <n v="5000"/>
    <s v="ND"/>
    <s v="ND"/>
    <n v="5"/>
    <s v="CHR de Ntchengué"/>
    <s v="LANGLOIS"/>
    <s v="DANIEL"/>
    <n v="59"/>
    <x v="2"/>
    <x v="7"/>
    <s v="Psychologue"/>
    <s v="Hopital des Armées de Ste Anne/ Toulon (France)"/>
    <n v="1"/>
    <x v="2"/>
    <n v="4"/>
    <n v="5"/>
    <n v="1"/>
    <x v="5"/>
    <n v="1"/>
    <s v="ND"/>
    <s v="ND"/>
    <s v="ND"/>
    <n v="5"/>
    <s v="NA"/>
    <s v="NA"/>
    <s v="NA"/>
    <s v="Coût"/>
    <s v="Disparition des moyens"/>
    <s v="Perte de motivation"/>
    <s v="ND"/>
    <s v="ND"/>
    <s v="ND"/>
    <s v="passable"/>
    <s v="bien"/>
    <s v="Bien"/>
    <s v="Bien"/>
    <s v="NA"/>
    <s v="passable"/>
    <s v="médiocre"/>
    <s v="ND"/>
    <s v="Système d'information des structures privées et praticiens libéraux"/>
    <s v="Messagerie sécurisée de santé"/>
    <s v="Portail de l'Espace Numérique de Santé du Gabon (ENSG) pour les professionnels de la santé et les patients"/>
    <n v="7"/>
    <n v="5"/>
    <n v="6"/>
    <n v="7"/>
    <n v="5"/>
    <n v="3"/>
    <n v="7"/>
    <n v="5"/>
    <n v="3"/>
    <x v="9"/>
    <s v="Oui"/>
    <n v="4"/>
    <s v="Changement faible"/>
    <s v="Changement faible"/>
    <s v="Aucun changement"/>
    <s v="Aucun changement"/>
    <s v="Changement faible"/>
    <s v="Aucun changement"/>
    <s v="Aucun changement"/>
    <s v="ND"/>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ND"/>
    <s v="ND"/>
    <s v="ND"/>
    <s v="ND"/>
    <s v="Compétences"/>
    <s v="Intérêt"/>
    <s v="Motivation"/>
    <s v="Coût"/>
    <s v="ND"/>
    <s v="ND"/>
    <s v="ND"/>
    <s v="ND"/>
    <s v="ND"/>
    <s v="ND"/>
  </r>
  <r>
    <n v="51"/>
    <d v="2018-05-03T00:00:00"/>
    <s v="Ogoué - Maritime"/>
    <s v="Bendje"/>
    <s v="CMS TOTAL"/>
    <s v="Centre médical"/>
    <s v="Privé"/>
    <n v="30"/>
    <s v="Port Gentil"/>
    <m/>
    <m/>
    <m/>
    <n v="1978"/>
    <n v="5000"/>
    <s v="ND"/>
    <s v="ND"/>
    <n v="5"/>
    <s v="CHR de Ntchengué"/>
    <s v="JOUBERT"/>
    <s v="BRUNO"/>
    <n v="56"/>
    <x v="3"/>
    <x v="6"/>
    <s v="Anesthésiste"/>
    <s v="Santé Publique/ France"/>
    <s v="Remplaçant"/>
    <x v="10"/>
    <n v="5"/>
    <n v="5"/>
    <n v="3"/>
    <x v="9"/>
    <n v="1"/>
    <s v="ND"/>
    <s v="ND"/>
    <s v="ND"/>
    <n v="5"/>
    <s v="Accessibilité à la formation médicale continue à distance"/>
    <s v="Facilité de la recherche clinique grâce aux bases de données"/>
    <s v="Collecte et remontée d'informations sanitaires"/>
    <s v="Perte de temps"/>
    <s v="Gaspillage de moyens"/>
    <s v="Echec"/>
    <s v="ND"/>
    <s v="ND"/>
    <s v="ND"/>
    <s v="NA"/>
    <s v="médiocre"/>
    <s v="NA"/>
    <s v="NA"/>
    <s v="NA"/>
    <s v="NA"/>
    <s v="NA"/>
    <s v="ND"/>
    <s v="Système d'information des structures privées et praticiens libéraux"/>
    <s v="Messagerie sécurisée de santé"/>
    <s v="Portail de l'Espace Numérique de Santé du Gabon (ENSG) pour les professionnels de la santé et les patients"/>
    <n v="8"/>
    <n v="2"/>
    <n v="2"/>
    <n v="8"/>
    <n v="2"/>
    <n v="2"/>
    <n v="8"/>
    <n v="2"/>
    <n v="2"/>
    <x v="8"/>
    <s v="Oui"/>
    <n v="5"/>
    <s v="Changement faible"/>
    <s v="Changement faible"/>
    <s v="Changement faible"/>
    <s v="Changement faible"/>
    <s v="Changement faible"/>
    <s v="changement faible"/>
    <s v="Changement faible"/>
    <s v="ND"/>
    <s v="Je suis prêt à changer assez"/>
    <s v="Je suis prêt à changer assez"/>
    <s v="Je suis prêt à changer assez"/>
    <s v="Je suis prêt à changer assez"/>
    <s v="Je suis prêt à changer assez"/>
    <s v="Je suis prêt à changer assez"/>
    <s v="Je suis prêt à changer assez"/>
    <s v="ND"/>
    <s v="ND"/>
    <s v="ND"/>
    <s v="ND"/>
    <s v="Echec de la mise en oeuvre"/>
    <s v="Echec de l'adhésion"/>
    <s v="ND"/>
    <s v="ND"/>
    <s v="ND"/>
    <s v="ND"/>
    <s v="ND"/>
    <s v="ND"/>
    <s v="ND"/>
    <s v="ND"/>
  </r>
  <r>
    <n v="52"/>
    <d v="2018-05-03T00:00:00"/>
    <s v="Ogoué - Maritime"/>
    <s v="Bendje"/>
    <s v="CMS TOTAL"/>
    <s v="Centre médical"/>
    <s v="Privé"/>
    <n v="30"/>
    <s v="Port Gentil"/>
    <m/>
    <m/>
    <m/>
    <n v="1978"/>
    <n v="5000"/>
    <n v="40"/>
    <n v="15"/>
    <n v="5"/>
    <s v="CHR de Ntchengué"/>
    <s v="DARREZOT"/>
    <s v="PATRICK"/>
    <n v="61"/>
    <x v="2"/>
    <x v="4"/>
    <m/>
    <s v="Université FRANCE"/>
    <n v="1"/>
    <x v="4"/>
    <n v="8"/>
    <n v="8"/>
    <n v="1"/>
    <x v="2"/>
    <n v="1"/>
    <s v="Amélioration performance système de santé"/>
    <s v="Economies"/>
    <s v="Désenclavement des régions"/>
    <n v="9"/>
    <s v="Amélioration de la prise en charge du patient"/>
    <s v="Possibilité d'avoir une seconde opinion par un expert à distance"/>
    <s v="Collecte et remontée d'informations sanitaires"/>
    <s v="Manque de moyens financiers"/>
    <s v="Manque de compétences"/>
    <s v="Manque de logistique"/>
    <s v="Verrouiller l'attribution des crédits"/>
    <s v="Former les utilisateurs à l'outil informatique"/>
    <s v="Planifier la maintenance"/>
    <s v="passable"/>
    <s v="passable"/>
    <s v="passable"/>
    <s v="Bien"/>
    <s v="passable"/>
    <s v="Bien"/>
    <s v="passable"/>
    <s v="ND"/>
    <s v="Système d'information des structures privées et praticiens libéraux"/>
    <s v="Messagerie sécurisée de santé"/>
    <s v="Portail de l'Espace Numérique de Santé du Gabon (ENSG) pour les professionnels de la santé et les patients"/>
    <n v="8"/>
    <n v="8"/>
    <n v="8"/>
    <n v="8"/>
    <n v="8"/>
    <n v="8"/>
    <n v="8"/>
    <n v="8"/>
    <n v="8"/>
    <x v="9"/>
    <s v="Oui"/>
    <n v="9"/>
    <s v="Aucun changement"/>
    <s v="Changement assez important"/>
    <s v="Changement assez important"/>
    <s v="Changement assez important"/>
    <s v="Changement assez important"/>
    <s v="Changement assez important"/>
    <s v="Changement très important"/>
    <s v="ND"/>
    <s v="Je suis prêt à changer assez"/>
    <s v="Je suis prêt à changer assez"/>
    <s v="Je suis prêt à changer assez"/>
    <s v="Je suis prêt à changer assez"/>
    <s v="Je suis prêt à changer assez"/>
    <s v="Je suis prêt à changer assez"/>
    <s v="Je suis prêt à changer assez"/>
    <s v="ND"/>
    <s v="Meilleure efficience"/>
    <s v="Gain de temps"/>
    <s v="Interopérabilité"/>
    <s v="Réseau informatique insuffisant"/>
    <s v="Manque de moyens financiers"/>
    <s v="Manque de personnel compétents"/>
    <s v="Manque de suivi logistique"/>
    <s v="Peur de la non confidentialité"/>
    <s v="Gestion du projet par des personnes habituées et contrôle de la gestion par un cabinet extérieur"/>
    <m/>
    <m/>
    <m/>
    <s v="Sécurisation garantie"/>
  </r>
  <r>
    <n v="53"/>
    <d v="2018-05-03T00:00:00"/>
    <s v="Ogoué - Maritime"/>
    <s v="Bendje"/>
    <s v="CMS TOTAL"/>
    <s v="Centre médical"/>
    <s v="Privé"/>
    <n v="30"/>
    <s v="Port Gentil"/>
    <m/>
    <m/>
    <m/>
    <n v="1978"/>
    <n v="5000"/>
    <n v="1"/>
    <n v="20"/>
    <n v="5"/>
    <s v="CHR de Ntchengué"/>
    <s v="JOURMA"/>
    <s v="REGIS"/>
    <n v="65"/>
    <x v="2"/>
    <x v="7"/>
    <s v="Chirurgien"/>
    <s v="CHU Lyon"/>
    <s v="Remplaçant"/>
    <x v="7"/>
    <n v="5"/>
    <n v="5"/>
    <n v="1"/>
    <x v="9"/>
    <n v="3"/>
    <s v="Dossier unique patient"/>
    <s v="Statistiques"/>
    <s v="Epidémiologie"/>
    <n v="5"/>
    <s v="Accessibilité directe aux données du patient"/>
    <s v="Amélioration de la prise en charge du patient"/>
    <s v="Gestion des épidémies et veille épidémiologique"/>
    <s v="Coût"/>
    <s v="Maintenance"/>
    <s v="ND"/>
    <s v="ND"/>
    <s v="ND"/>
    <s v="ND"/>
    <s v="médiocre"/>
    <s v="médiocre"/>
    <s v="médiocre"/>
    <s v="médiocre"/>
    <s v="médiocre"/>
    <s v="médiocre"/>
    <s v="médiocre"/>
    <s v="ND"/>
    <s v="Système d'information des structures privées et praticiens libéraux"/>
    <s v="Messagerie sécurisée de santé"/>
    <s v="Portail de l'Espace Numérique de Santé du Gabon (ENSG) pour les professionnels de la santé et les patients"/>
    <n v="9"/>
    <n v="8"/>
    <n v="2"/>
    <n v="9"/>
    <n v="8"/>
    <n v="2"/>
    <n v="9"/>
    <n v="8"/>
    <n v="2"/>
    <x v="9"/>
    <s v="Oui"/>
    <n v="7"/>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Meilleur suivi patient"/>
    <s v="ND"/>
    <s v="ND"/>
    <s v="Coût"/>
    <s v="Maintenance"/>
    <s v="ND"/>
    <s v="ND"/>
    <s v="ND"/>
    <s v="ND"/>
    <s v="ND"/>
    <s v="ND"/>
    <s v="ND"/>
    <s v="ND"/>
    <s v="ND"/>
  </r>
  <r>
    <n v="54"/>
    <d v="2018-05-03T00:00:00"/>
    <s v="Ogoué - Maritime"/>
    <s v="Bendje"/>
    <s v="CMS TOTAL"/>
    <s v="Centre médical"/>
    <s v="Privé"/>
    <n v="30"/>
    <s v="Port Gentil"/>
    <m/>
    <m/>
    <m/>
    <n v="1978"/>
    <n v="5000"/>
    <n v="40"/>
    <n v="15"/>
    <n v="5"/>
    <s v="CHR de Ntchengué"/>
    <s v="MEYE"/>
    <s v="SYRILLE"/>
    <n v="42"/>
    <x v="2"/>
    <x v="4"/>
    <m/>
    <s v="FMSS/USS Libreville"/>
    <n v="12"/>
    <x v="6"/>
    <n v="4"/>
    <n v="6"/>
    <n v="4"/>
    <x v="0"/>
    <n v="4"/>
    <s v="Mettre en commun les données des médecins"/>
    <s v="Partage des dossiers médicaux"/>
    <s v="Meilleur suivi des patients"/>
    <n v="6"/>
    <s v="Accessibilité directe aux données du patient"/>
    <s v="Possibilité d'avoir une seconde opinion par un expert à distance"/>
    <s v="Continuité des services"/>
    <s v="Perte de la confidentialité_x000a_"/>
    <s v="ND"/>
    <s v="ND"/>
    <s v="Sécurisation des accès"/>
    <s v="ND"/>
    <s v="ND"/>
    <s v="bien"/>
    <s v="médiocre"/>
    <s v="passable"/>
    <s v="NA"/>
    <s v="NA"/>
    <s v="NA"/>
    <s v="NA"/>
    <s v="ND"/>
    <s v="Système d'information des structures privées et praticiens libéraux"/>
    <s v="Messagerie sécurisée de santé"/>
    <s v="Portail de l'Espace Numérique de Santé du Gabon (ENSG) pour les professionnels de la santé et les patients"/>
    <n v="5"/>
    <n v="6"/>
    <n v="5"/>
    <n v="6"/>
    <n v="5"/>
    <n v="4"/>
    <n v="7"/>
    <n v="6"/>
    <n v="4"/>
    <x v="0"/>
    <s v="Oui"/>
    <n v="5"/>
    <s v="Changement plus ou moins important"/>
    <s v="Changement plus ou moins important"/>
    <s v="Changement assez important"/>
    <s v="Changement assez important"/>
    <s v="Changement plus ou moins important"/>
    <s v="Changement très important"/>
    <s v="Changement plus ou moins important"/>
    <s v="ND"/>
    <s v="Je suis prêt à plus ou moins changer"/>
    <s v="Je suis un peu prêt à changer"/>
    <s v="Je suis prêt à plus ou moins changer"/>
    <s v="Je suis prêt à plus ou moins changer"/>
    <s v="Je suis un peu prêt à changer"/>
    <s v="Je suis prêt à changer assez"/>
    <s v="Je suis un peu prêt à changer"/>
    <s v="ND"/>
    <s v="ND"/>
    <s v="Confidentialité"/>
    <s v="ND"/>
    <s v="ND"/>
    <s v="Piratage"/>
    <s v="Hacker"/>
    <s v="ND"/>
    <s v="ND"/>
    <s v="ND"/>
    <s v="ND"/>
    <s v="ND"/>
    <s v="ND"/>
    <s v="ND"/>
  </r>
  <r>
    <n v="55"/>
    <d v="2018-05-04T00:00:00"/>
    <s v="Ogoué - Maritime"/>
    <s v="Bendje"/>
    <s v="POLYCLINIQUE BILIE_x000a_"/>
    <s v="Polyclinique"/>
    <s v="Privé"/>
    <n v="65"/>
    <s v="Port Gentil"/>
    <m/>
    <m/>
    <m/>
    <n v="1990"/>
    <n v="140000"/>
    <n v="80"/>
    <n v="15"/>
    <n v="8"/>
    <s v="CHR de Ntchengué"/>
    <s v="WOAMEKPO"/>
    <s v="Rita"/>
    <n v="62"/>
    <x v="3"/>
    <x v="6"/>
    <m/>
    <s v="ENAM/ TOGO"/>
    <n v="22"/>
    <x v="0"/>
    <n v="2"/>
    <s v="NA"/>
    <n v="3"/>
    <x v="0"/>
    <n v="2"/>
    <s v="Aboutissement du projet"/>
    <s v="ND"/>
    <s v="ND"/>
    <n v="10"/>
    <s v="Amélioration de la prise en charge du patient"/>
    <s v="NA"/>
    <s v="NA"/>
    <s v="Mettre les personnes à la place qu'il faut"/>
    <s v="Contrôle systématique"/>
    <s v="ND"/>
    <s v="ND"/>
    <s v="ND"/>
    <s v="ND"/>
    <s v="NA"/>
    <s v="NA"/>
    <s v="NA"/>
    <s v="NA"/>
    <s v="NA"/>
    <s v="NA"/>
    <s v="NA"/>
    <s v="ND"/>
    <s v="Système d'information des structures privées et praticiens libéraux"/>
    <s v="Outils innovant pour la prévention et la promotion de la santé"/>
    <s v="Hébergement des données"/>
    <n v="4"/>
    <n v="8"/>
    <n v="8"/>
    <n v="4"/>
    <n v="8"/>
    <n v="8"/>
    <n v="4"/>
    <n v="8"/>
    <n v="8"/>
    <x v="5"/>
    <s v="Non"/>
    <n v="3"/>
    <s v="Changement plus ou moins important"/>
    <s v="Changement plus ou moins important"/>
    <s v="NA"/>
    <s v="Changement assez important"/>
    <s v="Changement assez important"/>
    <s v="Changement très important"/>
    <s v="Changement assez important"/>
    <s v="Projet bien acceuilli"/>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u travail"/>
    <s v="ND"/>
    <s v="ND"/>
    <s v="Détournement"/>
    <s v="Abandon"/>
    <s v="Incompétence"/>
    <s v="ND"/>
    <s v="ND"/>
    <s v="Compétence"/>
    <s v="Surveillance"/>
    <s v="Bonne formation"/>
    <s v="ND"/>
    <s v="ND"/>
  </r>
  <r>
    <n v="56"/>
    <d v="2018-05-04T00:00:00"/>
    <s v="Ogoué - Maritime"/>
    <s v="Bendje"/>
    <s v="POLYCLINIQUE BILIE_x000a_"/>
    <s v="Polyclinique"/>
    <s v="Privé"/>
    <n v="65"/>
    <s v="Port Gentil"/>
    <m/>
    <m/>
    <m/>
    <n v="1990"/>
    <n v="140000"/>
    <n v="80"/>
    <n v="15"/>
    <n v="8"/>
    <s v="CHR de Ntchengué"/>
    <s v="ETOUGHE"/>
    <s v="JENIFER"/>
    <n v="45"/>
    <x v="3"/>
    <x v="6"/>
    <s v="Infirmiere  assistant"/>
    <s v="Ecole interprovinciale de santé de Mouila"/>
    <s v="2,8 "/>
    <x v="6"/>
    <n v="5"/>
    <s v="NA"/>
    <n v="4"/>
    <x v="3"/>
    <n v="6"/>
    <s v="ND"/>
    <s v="ND"/>
    <s v="Aboutissement du projet"/>
    <s v="NA"/>
    <s v="Une meilleure productivité des agents de santé"/>
    <s v="Meilleures conditions de travail des agents"/>
    <s v="NA"/>
    <s v="Détournement de fond_x000a_"/>
    <s v="ND"/>
    <s v="ND"/>
    <s v="ND"/>
    <s v="ND"/>
    <s v="ND"/>
    <s v="NA"/>
    <s v="passable"/>
    <s v="NA"/>
    <s v="NA"/>
    <s v="NA"/>
    <s v="NA"/>
    <s v="NA"/>
    <s v="ND"/>
    <s v="Système d'information des structures privées et praticiens libéraux"/>
    <s v="Outils innovant pour la prévention et la promotion de la santé"/>
    <s v="Hébergement des données"/>
    <n v="4"/>
    <n v="4"/>
    <n v="5"/>
    <n v="3"/>
    <n v="3"/>
    <n v="4"/>
    <n v="7"/>
    <n v="8"/>
    <n v="4"/>
    <x v="10"/>
    <s v="Oui"/>
    <n v="9"/>
    <s v="Changement plus ou moins important"/>
    <s v="Changement assez important"/>
    <s v="NA"/>
    <s v="Changement faible"/>
    <s v="Changement très important"/>
    <s v="Aucun changement"/>
    <s v="NA"/>
    <s v="ND"/>
    <s v="Je ne suis pas du tout prêt à changer"/>
    <s v="Je suis un peu prêt à changer"/>
    <s v="Je suis prêt à plus ou moins changer"/>
    <s v="Je suis prêt à changer assez"/>
    <s v="NA"/>
    <s v="Je suis prêt à beaucoup changer"/>
    <s v="NA"/>
    <s v="ND"/>
    <s v="ND"/>
    <s v="ND"/>
    <s v="Hébergement de données"/>
    <s v="ND"/>
    <s v="ND"/>
    <s v="ND"/>
    <s v="ND"/>
    <s v="ND"/>
    <s v="Cela facilitera beaucoup de changements"/>
    <s v="ND"/>
    <s v="ND"/>
    <s v="ND"/>
    <s v="ND"/>
  </r>
  <r>
    <n v="57"/>
    <d v="2018-05-04T00:00:00"/>
    <s v="Ogoué - Maritime"/>
    <s v="Bendje"/>
    <s v="POLYCLINIQUE BILIE_x000a_"/>
    <s v="Polyclinique"/>
    <s v="Privé"/>
    <n v="65"/>
    <s v="Port Gentil"/>
    <m/>
    <m/>
    <m/>
    <n v="1990"/>
    <n v="140000"/>
    <n v="80"/>
    <n v="15"/>
    <n v="8"/>
    <s v="CHR de Ntchengué"/>
    <s v="ALEM R."/>
    <s v="RUTH"/>
    <n v="58"/>
    <x v="3"/>
    <x v="6"/>
    <s v="Infirmiere/ Surveillante Générale"/>
    <s v="Ecole Nationale de santé du Gabon (INSAS)"/>
    <n v="3"/>
    <x v="8"/>
    <n v="5"/>
    <n v="8"/>
    <n v="3"/>
    <x v="0"/>
    <n v="4"/>
    <s v="Aboutissement du projet"/>
    <s v="Application dans les structures privées"/>
    <s v="ND"/>
    <n v="6"/>
    <s v="Une meilleure productivité des agents de santé"/>
    <s v="Amélioration de la prise en charge du patient"/>
    <s v="Amélioration de la qualité de la pratique"/>
    <s v="Mauvais suivi"/>
    <s v="Non aboutissement du projet"/>
    <s v="ND"/>
    <s v="Evaluation permanente"/>
    <s v="Vérification des fonds"/>
    <s v="ND"/>
    <s v="Inexistant"/>
    <s v="Inexistant"/>
    <s v="Inexistant"/>
    <s v="Inexistant"/>
    <s v="Inexistant"/>
    <s v="Inexistant"/>
    <s v="Inexistant"/>
    <s v="ND"/>
    <s v="Système d'information des structures privées et praticiens libéraux"/>
    <s v="Outils innovant pour la prévention et la promotion de la santé"/>
    <s v="Hébergement des données"/>
    <n v="6"/>
    <n v="5"/>
    <n v="7"/>
    <n v="6"/>
    <n v="6"/>
    <n v="6"/>
    <n v="6"/>
    <n v="6"/>
    <n v="5"/>
    <x v="9"/>
    <s v="Oui"/>
    <n v="8"/>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u fonctionnement des outils"/>
    <s v="Meilleure traçabilité des activités"/>
    <s v="Bonne organisation du travail"/>
    <s v="Pas assez de moyens financiers de l'Etat et de la Banque Mondiale"/>
    <s v="Structures privées ne bénéficient pas du projet"/>
    <s v="Transparence financière"/>
    <s v="Entreprise fictive"/>
    <s v="ND"/>
    <s v="Avoir les ressources nécessaires_x000a_"/>
    <s v="Implication des responsables"/>
    <s v="Contrôle des travaux"/>
    <s v="Avoir des entreprises crédibles"/>
    <s v="ND"/>
  </r>
  <r>
    <n v="58"/>
    <d v="2018-05-04T00:00:00"/>
    <s v="Ogoué - Maritime"/>
    <s v="Bendje"/>
    <s v="POLYCLINIQUE BILIE_x000a_"/>
    <s v="Polyclinique"/>
    <s v="Privé"/>
    <n v="65"/>
    <s v="Port Gentil"/>
    <m/>
    <m/>
    <m/>
    <n v="1990"/>
    <n v="140000"/>
    <s v="ND"/>
    <s v="ND"/>
    <n v="8"/>
    <s v="CHR de Ntchengué"/>
    <s v="MOUSSAVOU "/>
    <s v="ORPHEE BRETT"/>
    <n v="42"/>
    <x v="0"/>
    <x v="3"/>
    <s v="DRH"/>
    <s v="M2 Management des E/ses/ Fondation MERCURE (BRUXELLES)"/>
    <n v="4"/>
    <x v="8"/>
    <n v="5"/>
    <n v="10"/>
    <n v="1"/>
    <x v="5"/>
    <n v="3"/>
    <s v="Dotations effectives du matériel de haute technologie"/>
    <s v="Installation gratuite des systèmes de réseau"/>
    <s v="Contrôle périodique des statistiques et à long terme"/>
    <n v="8"/>
    <s v="Une meilleure productivité des agents de santé"/>
    <s v="Amélioration de la prise en charge du patient"/>
    <s v="Possibilité d'avoir une seconde opinion par un expert à distance"/>
    <s v="Sécuriser les informations"/>
    <s v="Absence de maintenance"/>
    <s v="Suivi de statistiques"/>
    <s v="Accès et confidentialité stricte"/>
    <s v="Mise en place d'un technicien en statistique"/>
    <s v="Mise en place d'un ingénieur statistique"/>
    <s v="Inexistant"/>
    <s v="médiocre"/>
    <s v="passable"/>
    <s v="Inexistant"/>
    <s v="Inexistant"/>
    <s v="médiocre"/>
    <s v="Inexistant"/>
    <s v="En attente immédiate et urgente du sytème"/>
    <s v="Système d'information des structures privées et praticiens libéraux"/>
    <s v="Outils innovant pour la prévention et la promotion de la santé"/>
    <s v="Hébergement des données"/>
    <n v="10"/>
    <n v="7"/>
    <n v="5"/>
    <n v="8"/>
    <n v="5"/>
    <n v="3"/>
    <n v="10"/>
    <n v="10"/>
    <n v="8"/>
    <x v="10"/>
    <s v="Oui"/>
    <n v="10"/>
    <s v="Changement assez important"/>
    <s v="Changement très important"/>
    <s v="Changement très important"/>
    <s v="Changement assez important"/>
    <s v="Changement très important"/>
    <s v="Changement très important"/>
    <s v="Changement plus ou moins important"/>
    <s v="Urgence sur la mise en place et la dotation des outils"/>
    <s v="Je suis prêt à beaucoup changer"/>
    <s v="Je suis prêt à changer assez"/>
    <s v="Je suis prêt à changer assez"/>
    <s v="Je suis prêt à beaucoup changer"/>
    <s v="Je suis prêt à beaucoup changer"/>
    <s v="Je suis prêt à beaucoup changer"/>
    <s v="Je suis prêt à plus ou moins changer"/>
    <s v="Reste très inquiet sur la confidentialité des informations"/>
    <s v="Système de sécurité High Tech"/>
    <s v="Accent sur la confidentialité des données"/>
    <s v="Dotation d'in matériel haut de gamme"/>
    <s v="Sécurité des informations"/>
    <s v="Gestion de la confidentialité"/>
    <s v="Passage des fonds vers l'Etat"/>
    <s v="Formation par l'Etat"/>
    <s v="Maintenance et sytème de contrôle"/>
    <s v="Accès contrôlé et limité"/>
    <s v="Accès limité aux professionnels de santé"/>
    <s v="S'adresser directement aux structures"/>
    <s v="Choisir les personnes compétentes des structures"/>
    <s v="Formation des opérateurs directs"/>
  </r>
  <r>
    <n v="59"/>
    <d v="2018-05-04T00:00:00"/>
    <s v="Ogoué - Maritime"/>
    <s v="Bendje"/>
    <s v="POLYCLINIQUE BILIE_x000a_"/>
    <s v="Polyclinique"/>
    <s v="Privé"/>
    <n v="65"/>
    <s v="Port Gentil"/>
    <m/>
    <m/>
    <m/>
    <n v="1990"/>
    <n v="140000"/>
    <s v="ND"/>
    <s v="ND"/>
    <n v="8"/>
    <s v="CHR de Ntchengué"/>
    <s v="MAMFOUMBI"/>
    <s v="MARIELLE"/>
    <n v="38"/>
    <x v="0"/>
    <x v="3"/>
    <s v="Assistante RH"/>
    <s v="Management d'E/se"/>
    <s v="5,4"/>
    <x v="4"/>
    <n v="4"/>
    <s v="NA"/>
    <n v="5"/>
    <x v="5"/>
    <n v="10"/>
    <s v="Le projet contribuera à l'amélioration des enregistrements des données des patients afin de contribuer à la bonne gestion des informations des patients"/>
    <s v="Améliorer la prise en charge du patient"/>
    <s v="ND"/>
    <n v="10"/>
    <s v="Une meilleure productivité des agents de santé"/>
    <s v="Amélioration de la prise en charge du patient"/>
    <s v="Possibilité d'avoir une seconde opinion par un expert à distance"/>
    <s v="Manque de suivi"/>
    <s v="Manque d'organisation"/>
    <s v="Manque d'outils"/>
    <s v="Aller au terme"/>
    <s v="Mettre en place les mesures de contrôle"/>
    <s v="ND"/>
    <s v="bien"/>
    <s v="NA"/>
    <s v="Excellent"/>
    <s v="Bien"/>
    <s v="Bien"/>
    <s v="Excellent"/>
    <s v="Excellent"/>
    <s v="ND"/>
    <s v="Système d'information des structures privées et praticiens libéraux"/>
    <s v="Outils innovant pour la prévention et la promotion de la santé"/>
    <s v="Hébergement des données"/>
    <n v="5"/>
    <n v="4"/>
    <n v="1"/>
    <n v="6"/>
    <n v="7"/>
    <n v="7"/>
    <n v="6"/>
    <n v="5"/>
    <n v="5"/>
    <x v="5"/>
    <s v="Oui"/>
    <n v="10"/>
    <s v="NA"/>
    <s v="Changement assez important"/>
    <s v="Changement très important"/>
    <s v="Changement assez important"/>
    <s v="NA"/>
    <s v="Changement assez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s conditions de travail"/>
    <s v="Mettre en place un système de contrôle"/>
    <s v="Suivie et contrôle des données patients"/>
    <s v="Adhésion"/>
    <s v="Compréhension"/>
    <s v="ND"/>
    <s v="ND"/>
    <s v="ND"/>
    <s v="Sensibiliser"/>
    <s v="Former"/>
    <s v="ND"/>
    <s v="ND"/>
    <s v="ND"/>
  </r>
  <r>
    <n v="60"/>
    <d v="2018-05-04T00:00:00"/>
    <s v="Ogoué - Maritime"/>
    <s v="Bendje"/>
    <s v="POLYCLINIQUE BILIE_x000a_"/>
    <s v="Polyclinique"/>
    <s v="Privé"/>
    <n v="65"/>
    <s v="Port Gentil"/>
    <m/>
    <m/>
    <m/>
    <n v="1990"/>
    <n v="140000"/>
    <n v="89"/>
    <n v="10"/>
    <n v="8"/>
    <s v="CHR de Ntchengué"/>
    <s v="ONDO"/>
    <s v="CLAUDIA"/>
    <n v="44"/>
    <x v="3"/>
    <x v="6"/>
    <s v="Infirmiere Assistante/ Surveillante Générale Adjointe"/>
    <s v="ND"/>
    <n v="19"/>
    <x v="8"/>
    <n v="2"/>
    <n v="6"/>
    <n v="2"/>
    <x v="4"/>
    <n v="4"/>
    <s v="L'amélioration "/>
    <s v="ND"/>
    <s v="ND"/>
    <n v="9"/>
    <s v="Une meilleure productivité des agents de santé"/>
    <s v="Amélioration de la qualité de la pratique"/>
    <s v="Meilleure sécurité pour les patients"/>
    <s v="Manque de suivi"/>
    <s v="Détournement de fonds"/>
    <s v="Abandon"/>
    <s v="La réalisation"/>
    <s v="ND"/>
    <s v="ND"/>
    <s v="Inexistant"/>
    <s v="Inexistant"/>
    <s v="Inexistant"/>
    <s v="Inexistant"/>
    <s v="Inexistant"/>
    <s v="Inexistant"/>
    <s v="Inexistant"/>
    <s v="ND"/>
    <s v="Système d'information des structures privées et praticiens libéraux"/>
    <s v="Outils innovant pour la prévention et la promotion de la santé"/>
    <s v="Hébergement des données"/>
    <n v="4"/>
    <n v="4"/>
    <n v="4"/>
    <n v="3"/>
    <n v="6"/>
    <n v="7"/>
    <n v="2"/>
    <n v="6"/>
    <n v="7"/>
    <x v="5"/>
    <s v="Oui"/>
    <n v="9"/>
    <s v="Changement assez important"/>
    <s v="Changement plus ou moins important"/>
    <s v="Changement plus ou moins important"/>
    <s v="Changement très important"/>
    <s v="Changement assez important"/>
    <s v="Changement très important"/>
    <s v="Changement plus ou moins important"/>
    <s v="On veut de l'amélioration"/>
    <s v="Je suis prêt à changer assez"/>
    <s v="Je suis prêt à plus ou moins changer"/>
    <s v="NA"/>
    <s v="Je suis un peu prêt à changer"/>
    <s v="Je suis prêt à beaucoup changer"/>
    <s v="NA"/>
    <s v="Je suis prêt à changer assez"/>
    <s v="L'amélioration"/>
    <s v="Bon suivi du travail_x000a_"/>
    <s v="ND"/>
    <s v="ND"/>
    <s v="Manque de suivi"/>
    <s v="Détournement de fond"/>
    <s v="Incompétence"/>
    <s v="Abandon"/>
    <s v="ND"/>
    <s v="Réalisation"/>
    <s v="Compétence"/>
    <s v="Le sérieux"/>
    <s v="L'aboutissement"/>
    <s v="ND"/>
  </r>
  <r>
    <n v="61"/>
    <d v="2018-05-04T00:00:00"/>
    <s v="Ogoué - Maritime"/>
    <s v="Bendje"/>
    <s v="POLYCLINIQUE BILIE_x000a_"/>
    <s v="Polyclinique"/>
    <s v="Privé"/>
    <n v="65"/>
    <s v="Port Gentil"/>
    <m/>
    <m/>
    <m/>
    <n v="1990"/>
    <n v="140000"/>
    <n v="80"/>
    <n v="15"/>
    <n v="8"/>
    <s v="CHR de Ntchengué"/>
    <s v="DIA née GNINGME NKOGHE_x000a_"/>
    <s v="ARLETTE"/>
    <n v="55"/>
    <x v="3"/>
    <x v="6"/>
    <s v="Infirmiere/ Major de service"/>
    <s v="ENSAS"/>
    <n v="5"/>
    <x v="6"/>
    <n v="5"/>
    <n v="10"/>
    <n v="1"/>
    <x v="4"/>
    <n v="10"/>
    <s v="Améliorer les conditions de travail"/>
    <s v="Faire des formations au niveau supérieur"/>
    <s v="Donner les moyens aux structures privées"/>
    <n v="10"/>
    <s v="Une meilleure productivité des agents de santé"/>
    <s v="Meilleures conditions de travail des agents"/>
    <s v="Possibilité de partager ses expériences terrain avec les autres"/>
    <s v="Ne pas aboutir"/>
    <s v="Détournement de fonds"/>
    <s v="Manque de vigilance"/>
    <s v="Enlever toutes les immondices"/>
    <s v="Donner directement les fonds aux concernés"/>
    <s v="Vérifier toujours le projet à chaque dépense"/>
    <s v="bien"/>
    <s v="Excellent"/>
    <s v="Excellent"/>
    <s v="passable"/>
    <s v="passable"/>
    <s v="passable"/>
    <s v="passable"/>
    <s v="ND"/>
    <s v="Système d'information des structures privées et praticiens libéraux"/>
    <s v="Outils innovant pour la prévention et la promotion de la santé"/>
    <s v="Hébergement des données"/>
    <n v="5"/>
    <n v="7"/>
    <n v="8"/>
    <n v="4"/>
    <n v="7"/>
    <n v="4"/>
    <n v="6"/>
    <n v="8"/>
    <n v="8"/>
    <x v="10"/>
    <s v="Oui"/>
    <n v="9"/>
    <s v="Changement très important"/>
    <s v="Changement assez important"/>
    <s v="Changement assez important"/>
    <s v="Changement assez important"/>
    <s v="Changement très important"/>
    <s v="Changement très important"/>
    <s v="Changement plus ou moins important"/>
    <s v="ND"/>
    <s v="Je suis prêt à beaucoup changer"/>
    <s v="Je suis prêt à beaucoup changer"/>
    <s v="Je suis prêt à changer assez"/>
    <s v="Je suis prêt à beaucoup changer"/>
    <s v="Je suis prêt à beaucoup changer"/>
    <s v="Je suis prêt à beaucoup changer"/>
    <s v="Je suis prêt à changer assez"/>
    <s v="Meilleur suivi patient"/>
    <s v="Des formations"/>
    <s v="Un meilleur suivi patient"/>
    <s v="ND"/>
    <s v="Manque de suivi"/>
    <s v="Détournement de fond"/>
    <s v="Abandon du projet"/>
    <s v="Incompétence"/>
    <s v="ND"/>
    <s v="Suivre le projet jusqu'à son terme"/>
    <s v="Suivi des règles/ sanctions"/>
    <s v="ND"/>
    <s v="ND"/>
    <s v="ND"/>
  </r>
  <r>
    <n v="62"/>
    <d v="2018-05-04T00:00:00"/>
    <s v="Ogoué - Maritime"/>
    <s v="Bendje"/>
    <s v="CHR POG/ Ntchengué"/>
    <s v="CHR"/>
    <s v="Public civil"/>
    <n v="400"/>
    <s v="Port Gentil"/>
    <m/>
    <m/>
    <m/>
    <n v="2002"/>
    <n v="146000"/>
    <n v="5"/>
    <s v="60min"/>
    <n v="0"/>
    <s v="CHR de Ntchengué"/>
    <s v="MOUKAKI- ONDJOKOU"/>
    <s v="MERECE"/>
    <n v="41"/>
    <x v="2"/>
    <x v="7"/>
    <s v="Psychologue"/>
    <s v="UOB"/>
    <n v="3"/>
    <x v="5"/>
    <n v="4"/>
    <n v="8"/>
    <n v="3"/>
    <x v="2"/>
    <n v="5"/>
    <s v="Meilleur partage de l'information_x000a_"/>
    <s v="Rapidité de prise en charge"/>
    <s v="Meilleur identification des intervenants sur les mêmes  malades"/>
    <n v="8"/>
    <s v="Accessibilité directe aux données du patient"/>
    <s v="Amélioration de la qualité de la pratique"/>
    <s v="Collecte et remontée d'informations sanitaires"/>
    <s v="Surcharge de travail administratif"/>
    <s v="ND"/>
    <s v="ND"/>
    <s v="ND"/>
    <s v="ND"/>
    <s v="ND"/>
    <s v="Inexistant"/>
    <s v="Inexistant"/>
    <s v="Inexistant"/>
    <s v="Inexistant"/>
    <s v="Inexistant"/>
    <s v="Inexistant"/>
    <s v="Inexistant"/>
    <s v="ND"/>
    <s v="Systèmes d’Information Hospitaliers (SIH)"/>
    <s v="Hébergement des données"/>
    <s v="Outils innovant pour la prévention et la promotion de la santé"/>
    <n v="8"/>
    <n v="8"/>
    <n v="8"/>
    <n v="8"/>
    <n v="8"/>
    <n v="8"/>
    <n v="6"/>
    <n v="8"/>
    <n v="6"/>
    <x v="4"/>
    <s v="Oui"/>
    <n v="8"/>
    <s v="Changement assez important"/>
    <s v="Changement assez important"/>
    <s v="Changement assez important"/>
    <s v="Changement assez important"/>
    <s v="Changement plus ou moins important"/>
    <s v="Changement assez important"/>
    <s v="Changement plus ou moins important"/>
    <s v="ND"/>
    <s v="Je suis prêt à beaucoup changer"/>
    <s v="Je suis prêt à beaucoup changer"/>
    <s v="Je suis prêt à beaucoup changer"/>
    <s v="Je suis prêt à beaucoup changer"/>
    <s v="Je suis prêt à changer assez"/>
    <s v="Je suis prêt à changer assez"/>
    <s v="Je suis prêt à changer assez"/>
    <s v="ND"/>
    <s v="Meilleure connaissance des patients"/>
    <s v="Meilleure collaboration entre personnel de santé"/>
    <s v="Meilleur séjour hospitalier des patients"/>
    <s v="Résistance au changement"/>
    <s v="Dépendance totale aux SIS"/>
    <s v="ND"/>
    <s v="ND"/>
    <s v="ND"/>
    <s v="Information et Formation"/>
    <s v="ND"/>
    <s v="ND"/>
    <s v="ND"/>
    <s v="ND"/>
  </r>
  <r>
    <n v="63"/>
    <d v="2018-05-04T00:00:00"/>
    <s v="Ogoué - Maritime"/>
    <s v="Bendje"/>
    <s v="CHR POG/ Ntchengué"/>
    <s v="CHR"/>
    <s v="Public civil"/>
    <n v="400"/>
    <s v="Port Gentil"/>
    <m/>
    <m/>
    <m/>
    <n v="2002"/>
    <n v="146000"/>
    <s v="ND"/>
    <n v="15"/>
    <n v="0"/>
    <s v="CHR de Ntchengué"/>
    <s v="N'GOTHANG EKOMI"/>
    <s v="MARIE JOSE"/>
    <n v="50"/>
    <x v="3"/>
    <x v="5"/>
    <s v="Surveillante générale"/>
    <s v="FMSS/GABON et Ecole des Cadres/ Dijon (FRANCE)"/>
    <n v="20"/>
    <x v="8"/>
    <n v="5"/>
    <n v="10"/>
    <n v="4"/>
    <x v="4"/>
    <n v="10"/>
    <s v="Amélioration de la qualité de la Relation CLient"/>
    <s v="Redressement du comportement du personnel"/>
    <s v="Renforcer la confidentialité entre soignants et soignés"/>
    <n v="10"/>
    <s v="Accessibilité directe aux données du patient"/>
    <s v="Meilleures conditions de travail des agents"/>
    <s v="Amélioration de la qualité de la pratique"/>
    <s v="La mauvaise utilisation des appareils"/>
    <s v="Accès non sécurisé à toutes les personnes"/>
    <s v="ND"/>
    <s v="Maintenir les appareils en bon état pour éviter un dysfonctionnement"/>
    <s v="Sécuriser les données"/>
    <s v="ND"/>
    <s v="bien"/>
    <s v="passable"/>
    <s v="passable"/>
    <s v="médiocre"/>
    <s v="médiocre"/>
    <s v="médiocre"/>
    <s v="médiocre"/>
    <s v="ND"/>
    <s v="Systèmes d’Information Hospitaliers (SIH)"/>
    <s v="Hébergement des données"/>
    <s v="Outils innovant pour la prévention et la promotion de la santé"/>
    <n v="10"/>
    <n v="10"/>
    <n v="10"/>
    <n v="10"/>
    <n v="10"/>
    <n v="10"/>
    <n v="10"/>
    <n v="5"/>
    <n v="5"/>
    <x v="4"/>
    <s v="Oui"/>
    <n v="10"/>
    <s v="Changement faible"/>
    <s v="Changement plus ou moins important"/>
    <s v="Changement faible"/>
    <s v="Changement très important"/>
    <s v="Changement très important"/>
    <s v="Changement assez important"/>
    <s v="Changement plus ou moins important"/>
    <s v="ND"/>
    <s v="Je ne suis pas du tout prêt à changer"/>
    <s v="Je suis un peu prêt à changer"/>
    <s v="Je suis un peu prêt à changer"/>
    <s v="Je suis prêt à plus ou moins changer"/>
    <s v="Je suis prêt à plus ou moins changer"/>
    <s v="Je suis prêt à beaucoup changer"/>
    <s v="Je ne suis pas du tout prêt à changer"/>
    <s v="ND"/>
    <s v="Que le projet aboutisse et nous évaluerons sur le terrain"/>
    <s v="ND"/>
    <s v="ND"/>
    <s v="Fuite des codes/données"/>
    <s v="Mauvaise utilisation des outils"/>
    <s v="Refus d'utilisation des outils par certains praticiens"/>
    <s v="ND"/>
    <s v="ND"/>
    <s v="Sécuriser les données/codes"/>
    <s v="Former les utilisateurs"/>
    <s v="ND"/>
    <s v="ND"/>
    <s v="ND"/>
  </r>
  <r>
    <n v="64"/>
    <d v="2018-05-04T00:00:00"/>
    <s v="Ogoué - Maritime"/>
    <s v="Bendje"/>
    <s v="CHR POG/ Ntchengué"/>
    <s v="CHR"/>
    <s v="Public civil"/>
    <n v="400"/>
    <s v="Port Gentil"/>
    <m/>
    <m/>
    <m/>
    <n v="2002"/>
    <n v="146000"/>
    <s v="ND"/>
    <n v="15"/>
    <n v="0"/>
    <s v="CHR de Ntchengué"/>
    <s v="NZAMBA APORO"/>
    <s v="ANNICK RACHEL"/>
    <n v="48"/>
    <x v="2"/>
    <x v="7"/>
    <s v="Dialyseur"/>
    <s v="CHU IBN SINA RABAT / MAROC"/>
    <n v="8"/>
    <x v="6"/>
    <n v="2"/>
    <n v="7"/>
    <n v="1"/>
    <x v="2"/>
    <n v="5"/>
    <s v="Meilleure connexion internet"/>
    <s v="Meilleure adhésion aux matériels informatiques"/>
    <s v="De meilleurs techniciens pour l'entretien du matériel informatique"/>
    <n v="8"/>
    <s v="Accessibilité directe aux données du patient"/>
    <s v="Meilleures conditions de travail des agents"/>
    <s v="Continuité des services"/>
    <s v="La non adhésion de certains collaborateurs"/>
    <s v="Manque d'entretien du matériel"/>
    <s v="Oublie de mise à jour de données par excès de travail"/>
    <s v="Sensibiliser d'avantage"/>
    <s v="Faut des techniciens accessibles en cas de panne"/>
    <s v="Limiter le nb de malades à  10 par jour et par médecin"/>
    <s v="Inexistant"/>
    <s v="Inexistant"/>
    <s v="Inexistant"/>
    <s v="médiocre"/>
    <s v="Inexistant"/>
    <s v="Inexistant"/>
    <s v="passable"/>
    <s v="quasiment inexistant"/>
    <s v="Systèmes d’Information Hospitaliers (SIH)"/>
    <s v="Hébergement des données"/>
    <s v="Outils innovant pour la prévention et la promotion de la santé"/>
    <n v="10"/>
    <n v="1"/>
    <n v="1"/>
    <n v="10"/>
    <n v="5"/>
    <n v="5"/>
    <n v="10"/>
    <n v="10"/>
    <n v="10"/>
    <x v="5"/>
    <s v="Oui"/>
    <n v="9"/>
    <s v="Changement très important"/>
    <s v="Changement très important"/>
    <s v="Changement assez important"/>
    <s v="Changement très important"/>
    <s v="Changement très important"/>
    <s v="Changement très important"/>
    <s v="NA"/>
    <s v="ND"/>
    <s v="Je suis prêt à beaucoup changer"/>
    <s v="Je suis prêt à beaucoup changer"/>
    <s v="Je suis prêt à plus ou moins changer"/>
    <s v="Je suis prêt à changer assez"/>
    <s v="Je suis prêt à changer assez"/>
    <s v="Je suis prêt à beaucoup changer"/>
    <s v="Je suis prêt à changer assez"/>
    <s v="ND"/>
    <s v="Amélioration dans la prise en charge du patient"/>
    <s v="Evolution des mentalités des agents et de la population"/>
    <s v="Meilleure connaissance en peu de temps du patient"/>
    <s v="Absence d'entretien du matériel"/>
    <s v="Non adhésion des collaborateurs"/>
    <s v="Disponibilité de l'énergie électrique"/>
    <s v="La crainte pour certains collaborateurs de voir qu'ils ne travaillent pas"/>
    <s v="La disponibilité du matériel informatique"/>
    <s v="Bons techniciens pour l'entretien"/>
    <s v="Formation continue des collaborateurs"/>
    <s v="Groupe électrogène performant"/>
    <s v="Ne pas mettre la pression en cas d'absence prolongée"/>
    <s v="Eviter les pannes, le système d'entretien du matériel doit être performant/ Ne pas attendre qu'il tombe en panne"/>
  </r>
  <r>
    <n v="65"/>
    <d v="2018-05-04T00:00:00"/>
    <s v="Ogoué - Maritime"/>
    <s v="Bendje"/>
    <s v="CHR POG/ Ntchengué"/>
    <s v="CHR"/>
    <s v="Public civil"/>
    <n v="400"/>
    <s v="Port Gentil"/>
    <m/>
    <m/>
    <m/>
    <n v="2002"/>
    <n v="146000"/>
    <s v="ND"/>
    <n v="15"/>
    <n v="0"/>
    <s v="CHR de Ntchengué"/>
    <s v="NGOUNDOU EP. MBINA M."/>
    <s v="CATHERINE"/>
    <n v="47"/>
    <x v="3"/>
    <x v="6"/>
    <s v="Surveillante Gnle Adjointe"/>
    <s v="ENASS/INFASS"/>
    <n v="18"/>
    <x v="6"/>
    <n v="4"/>
    <n v="9"/>
    <n v="6"/>
    <x v="4"/>
    <n v="8"/>
    <s v="Formation du personnel"/>
    <s v="Rendre disponible le matériel"/>
    <s v="Maintenir le projet pour l'amélioration des conditions de santé"/>
    <n v="10"/>
    <s v="Amélioration de la prise en charge du patient"/>
    <s v="Rapidité d'accès à des ressources spécialisées"/>
    <s v="Possibilité de partager ses expériences terrain avec les autres"/>
    <s v="Accessibilité du matériel dans les départements"/>
    <s v="Personnel soignant"/>
    <s v="Système de contrôle du projet"/>
    <s v="Disponibiliser les outils de travail de tous les hôpitaux"/>
    <s v="Formation du personnel médical et para-médical"/>
    <s v="Contrôle sur l'application du projet"/>
    <s v="passable"/>
    <s v="médiocre"/>
    <s v="passable"/>
    <s v="passable"/>
    <s v="passable"/>
    <s v="passable"/>
    <s v="médiocre"/>
    <s v="ND_x000a_"/>
    <s v="Systèmes d’Information Hospitaliers (SIH)"/>
    <s v="Hébergement des données"/>
    <s v="Outils innovant pour la prévention et la promotion de la santé"/>
    <n v="8"/>
    <n v="10"/>
    <n v="8"/>
    <n v="6"/>
    <n v="10"/>
    <n v="7"/>
    <n v="7"/>
    <n v="10"/>
    <n v="8"/>
    <x v="4"/>
    <s v="Oui"/>
    <n v="10"/>
    <s v="Changement assez important"/>
    <s v="Changement très important"/>
    <s v="Changement très important"/>
    <s v="Changement très important"/>
    <s v="Changement assez important"/>
    <s v="Changement très important"/>
    <s v="Changement assez important"/>
    <s v="ND"/>
    <s v="Je suis prêt à changer assez"/>
    <s v="Je suis prêt à beaucoup changer"/>
    <s v="Je suis prêt à beaucoup changer"/>
    <s v="Je suis prêt à beaucoup changer"/>
    <s v="Je suis prêt à beaucoup changer"/>
    <s v="Je suis prêt à beaucoup changer"/>
    <s v="Je suis prêt à beaucoup changer"/>
    <s v="ND"/>
    <s v="Lancement du projet"/>
    <s v="Formation du personnel"/>
    <s v="Mise en place d'un système de contrôle"/>
    <s v="Pbs liés au financement du projet"/>
    <s v="Disponibilité du matériel"/>
    <s v="Sensibilisation de la population"/>
    <s v="Formation continue"/>
    <s v="ND"/>
    <s v="S'assurer de l'efficacité du projet_x000a_"/>
    <s v="Mettre en oeuvre un système de contrôle des bases de données"/>
    <s v="Mettre en oeuvre des moyens de sensibilisation des populations"/>
    <s v="ND"/>
    <s v="ND"/>
  </r>
  <r>
    <n v="66"/>
    <d v="2018-05-04T00:00:00"/>
    <s v="Ogoué - Maritime"/>
    <s v="Bendje"/>
    <s v="DRS"/>
    <s v="Administration régionale de santé"/>
    <s v="Public militaire"/>
    <n v="10"/>
    <s v="Port Gentil"/>
    <m/>
    <m/>
    <m/>
    <m/>
    <n v="146000"/>
    <s v="ND"/>
    <s v="ND"/>
    <n v="8"/>
    <s v="CHR de Ntchengué"/>
    <s v="OVONO EDZO"/>
    <s v="CLET"/>
    <s v="ND"/>
    <x v="2"/>
    <x v="7"/>
    <s v="Epidémiologiste"/>
    <s v="Univ ABOMEY / Cotonou"/>
    <n v="1"/>
    <x v="8"/>
    <n v="2"/>
    <n v="10"/>
    <n v="1"/>
    <x v="4"/>
    <n v="9"/>
    <s v="Information sanitaire disponible à temps"/>
    <s v="Indépendance totale du personnel pour la collecte des données"/>
    <s v="Possibililté d'actions envers les structures reculées"/>
    <n v="7"/>
    <s v="Accessibilité directe aux données du patient"/>
    <s v="Collecte et remontée d'informations sanitaires"/>
    <s v="Gestion des épidémies et veille épidémiologique"/>
    <s v="Connexion internet"/>
    <s v="Disponibilité du courant"/>
    <s v="Maintenance des équipements informatiques"/>
    <s v="Assurer la disponibilité internet"/>
    <s v="Garantir le courant des villes"/>
    <s v="Prévoir un service après vente pour la maintenance"/>
    <s v="passable"/>
    <s v="Inexistant"/>
    <s v="passable"/>
    <s v="médiocre"/>
    <s v="médiocre"/>
    <s v="Inexistant"/>
    <s v="médiocre"/>
    <s v="ND_x000a_"/>
    <s v="Système de pilotage, des statistiques de la veille sanitaire de l’observatoire gabonais de santé"/>
    <s v="Hébergement des données"/>
    <s v="Portail de l'Espace Numérique de Santé du Gabon (ENSG) pour les professionnels de la santé et les patients"/>
    <n v="8"/>
    <n v="10"/>
    <n v="10"/>
    <n v="10"/>
    <n v="10"/>
    <n v="10"/>
    <n v="8"/>
    <n v="10"/>
    <n v="10"/>
    <x v="10"/>
    <s v="Oui"/>
    <n v="10"/>
    <s v="Changement assez important"/>
    <s v="Changement très important"/>
    <s v="Changement très important"/>
    <s v="Changement très important"/>
    <s v="Changement assez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Formation"/>
    <s v="Matériel informatique"/>
    <s v="Ligne internet garantie"/>
    <s v="Entretien et renouvellement de l'équipement"/>
    <s v="Non disponibilité de la connexion internet"/>
    <s v="Sécurité des données"/>
    <s v="ND"/>
    <s v="ND"/>
    <s v="Prévoir des sources financières et , techniciens locaux"/>
    <s v="Garantir la pérennité de la ligne"/>
    <s v="Le code doit être renouvellable en cas de changement de manipulateur"/>
    <m/>
    <m/>
  </r>
  <r>
    <n v="67"/>
    <d v="2018-05-17T00:00:00"/>
    <s v="Nord"/>
    <s v="Ntem"/>
    <s v="CM de BITAM"/>
    <s v="Centre médical"/>
    <s v="Public civil"/>
    <n v="90"/>
    <s v="Bitam"/>
    <m/>
    <m/>
    <m/>
    <d v="1950-01-01T00:00:00"/>
    <n v="52717"/>
    <n v="40"/>
    <n v="30"/>
    <n v="75"/>
    <s v="NA"/>
    <s v="NGUEMA ZUE"/>
    <s v="JEAN RENE"/>
    <n v="48"/>
    <x v="0"/>
    <x v="3"/>
    <m/>
    <s v="EPCA"/>
    <n v="2"/>
    <x v="7"/>
    <n v="6"/>
    <n v="8"/>
    <n v="4"/>
    <x v="2"/>
    <n v="6"/>
    <s v="Améliorer les conditions de travail"/>
    <s v="Valoriser les données sanitaires"/>
    <s v="Améliorer la qualité des données sanitaires "/>
    <n v="9"/>
    <s v="Une meilleure productivité des agents de santé"/>
    <s v="Amélioration de la prise en charge du patient"/>
    <m/>
    <s v="Personnel réticents"/>
    <s v="Conditions de travail inadéquates"/>
    <s v="Manque d'outils"/>
    <s v="sensibilisation du personnel"/>
    <s v="Mettre des outils perfomants à dispositions "/>
    <s v="Fournir les outils essentiels au projet  "/>
    <s v="médiocre"/>
    <s v="passable"/>
    <s v="médiocre"/>
    <s v="médiocre"/>
    <s v="passable"/>
    <s v="Inexistant"/>
    <s v="passable"/>
    <s v="ND"/>
    <s v="Référentiel - Référentiels sémantiques métiers"/>
    <s v="Système d'information des soins de santé de premier niveau"/>
    <s v="Télémédecine comme fonction déportée de l'hôpital et intégrée à tous les processus de prise en charge"/>
    <n v="9"/>
    <n v="4"/>
    <n v="7"/>
    <n v="8"/>
    <n v="3"/>
    <n v="8"/>
    <n v="9"/>
    <n v="4"/>
    <n v="6"/>
    <x v="11"/>
    <s v="Oui"/>
    <n v="5"/>
    <s v="Changement très important"/>
    <s v="Changement plus ou moins important"/>
    <s v="Changement très important"/>
    <s v="Changement très important"/>
    <s v="Changement assez important"/>
    <s v="Changement très important"/>
    <s v="Changement faible"/>
    <s v="ND"/>
    <s v="Je suis prêt à plus ou moins changer"/>
    <s v="Je suis prêt à beaucoup changer"/>
    <s v="Je suis prêt à beaucoup changer"/>
    <s v="Je suis prêt à beaucoup changer"/>
    <s v="Je suis prêt à changer assez"/>
    <s v="Je suis prêt à beaucoup changer"/>
    <s v="Je suis prêt à plus ou moins changer"/>
    <s v="ND"/>
    <s v="Formation"/>
    <s v="ND"/>
    <s v="ND"/>
    <s v="Mauvaises conditions de travail"/>
    <s v="Manque de personnel qualifiés"/>
    <s v="ND"/>
    <s v="ND "/>
    <s v="ND"/>
    <s v="Fournir des équipements à tous le personnel"/>
    <s v="Formation du personnel"/>
    <s v="ND"/>
    <s v="ND"/>
    <s v="ND"/>
  </r>
  <r>
    <n v="68"/>
    <d v="2018-05-17T00:00:00"/>
    <s v="Nord"/>
    <s v="Ntem"/>
    <s v="CM de BITAM"/>
    <s v="Centre médical"/>
    <s v="Public civil"/>
    <n v="90"/>
    <s v="Bitam"/>
    <m/>
    <m/>
    <m/>
    <d v="1950-01-01T00:00:00"/>
    <n v="52717"/>
    <n v="40"/>
    <n v="30"/>
    <n v="75"/>
    <s v="NA"/>
    <s v="MOUPIGA "/>
    <s v="ARMANDE"/>
    <n v="45"/>
    <x v="3"/>
    <x v="6"/>
    <m/>
    <s v="Ecole de Santé de Mouillor"/>
    <n v="10"/>
    <x v="6"/>
    <n v="5"/>
    <n v="8"/>
    <n v="5"/>
    <x v="2"/>
    <n v="8"/>
    <s v="Améliorer la situation sanitaire au gabon"/>
    <s v="Réussite effective du projet"/>
    <s v="ND"/>
    <n v="8"/>
    <s v="Une meilleure productivité des agents de santé"/>
    <s v="Accessibilité directe aux données du patient"/>
    <s v="Amélioration de la prise en charge du patient"/>
    <s v="Non aboutissement du projet"/>
    <s v="Mauvaise performance du SI actuel"/>
    <s v="ND"/>
    <s v="Mettre tout en œuvre pour l'aboutissement du projet"/>
    <s v="Installer un SI perfomant"/>
    <s v="ND"/>
    <s v="médiocre"/>
    <s v="médiocre"/>
    <s v="passable"/>
    <s v="passable"/>
    <s v="passable"/>
    <s v="passable"/>
    <s v="Inexistant"/>
    <s v="ND"/>
    <s v="Référentiel - Référentiels sémantiques métiers"/>
    <s v="Système d'information des soins de santé de premier niveau"/>
    <s v="Télémédecine comme fonction déportée de l'hôpital et intégrée à tous les processus de prise en charge"/>
    <n v="8"/>
    <n v="8"/>
    <n v="5"/>
    <n v="7"/>
    <n v="7"/>
    <n v="5"/>
    <n v="10"/>
    <n v="10"/>
    <n v="10"/>
    <x v="2"/>
    <s v="Oui"/>
    <n v="8"/>
    <s v="Changement très important"/>
    <s v="Changement très important"/>
    <s v="Changement très important"/>
    <s v="Changement assez important"/>
    <s v="Changement assez important"/>
    <s v="Changement assez important"/>
    <s v="Aucun changement"/>
    <s v="ND"/>
    <s v="Je suis prêt à beaucoup changer"/>
    <s v="Je suis prêt à beaucoup changer"/>
    <s v="Je suis prêt à beaucoup changer"/>
    <s v="Je suis prêt à beaucoup changer"/>
    <s v="Je suis prêt à beaucoup changer"/>
    <s v="Je suis prêt à beaucoup changer"/>
    <s v="Je suis prêt à changer assez"/>
    <s v="Le référentiel métier"/>
    <s v="Le système de l'information au premier niveau"/>
    <s v="La télémedecine"/>
    <s v="ND"/>
    <s v="Le manque d'information"/>
    <s v="le manque des outils"/>
    <s v="Le manque de communication"/>
    <s v="le système de contrôle "/>
    <s v="Le manque d'organisation"/>
    <s v="Installer le SIS_x000a_"/>
    <s v="Mettre en place les outils "/>
    <s v="Mettre en place le système d'information"/>
    <s v="Mettre en place le système de contrôle "/>
    <s v="Mise en place d'une bonne organisation"/>
  </r>
  <r>
    <n v="69"/>
    <d v="2018-05-17T00:00:00"/>
    <s v="Nord"/>
    <s v="Ntem"/>
    <s v="CM de BITAM"/>
    <s v="Centre médical"/>
    <s v="Public civil"/>
    <n v="90"/>
    <s v="Bitam"/>
    <m/>
    <m/>
    <m/>
    <d v="1950-01-01T00:00:00"/>
    <n v="52717"/>
    <n v="40"/>
    <n v="30"/>
    <n v="75"/>
    <s v="NA"/>
    <s v="BENIDIO "/>
    <s v="ROMARIC DAVY"/>
    <n v="35"/>
    <x v="3"/>
    <x v="6"/>
    <m/>
    <s v="Ecole interprovinciale de santé de Franceville"/>
    <n v="11"/>
    <x v="6"/>
    <n v="5"/>
    <n v="10"/>
    <n v="8"/>
    <x v="3"/>
    <n v="10"/>
    <s v="La télémedecine"/>
    <s v="L'archivage numérique"/>
    <s v="Technologie de l'information sanitaire"/>
    <n v="10"/>
    <s v="Possibilité d'avoir une seconde opinion par un expert à distance"/>
    <s v="Gestion des épidémies et veille épidémiologique"/>
    <s v="Possibilité de partager ses expériences terrain avec les autres"/>
    <s v="L'accès directe aux données du patient"/>
    <s v="Manque de personnel qualifié"/>
    <s v="ND"/>
    <s v="Prendre en compte les personnes handicpées"/>
    <s v="favoriver la facilité d'accès au réseau"/>
    <s v="ND"/>
    <s v="Inexistant"/>
    <s v="Inexistant"/>
    <s v="médiocre"/>
    <s v="Inexistant"/>
    <s v="Inexistant"/>
    <s v="Inexistant"/>
    <s v="médiocre"/>
    <s v="Veuillez installer le SIS dans notre centre medical "/>
    <s v="Référentiel - Référentiels sémantiques métiers"/>
    <s v="Système d'information des soins de santé de premier niveau"/>
    <s v="Télémédecine comme fonction déportée de l'hôpital et intégrée à tous les processus de prise en charge"/>
    <n v="3"/>
    <n v="3"/>
    <n v="3"/>
    <n v="5"/>
    <n v="5"/>
    <n v="8"/>
    <n v="8"/>
    <n v="5"/>
    <n v="5"/>
    <x v="2"/>
    <s v="Oui"/>
    <n v="10"/>
    <s v="Changement assez important"/>
    <s v="Changement plus ou moins important"/>
    <s v="Changement assez important"/>
    <s v="Changement plus ou moins important"/>
    <s v="Changement très important"/>
    <s v="Changement très important"/>
    <s v="Changement assez important"/>
    <s v="Dans l'immédiat installer les outils SIS "/>
    <s v="Je suis prêt à plus ou moins changer"/>
    <s v="Je suis prêt à beaucoup changer"/>
    <s v="Je suis prêt à beaucoup changer"/>
    <s v="Je suis prêt à beaucoup changer"/>
    <s v="Je suis prêt à beaucoup changer"/>
    <s v="Je suis prêt à changer assez"/>
    <s v="Je suis prêt à changer assez"/>
    <s v="je souhaite que ce projet voit le jour très rapidement"/>
    <s v="Avoir les outils informatique du SIS "/>
    <s v="Eviter les évacuations sanitaires vers les CHU"/>
    <s v="Avoir le meilleur rendement des supérieurs  "/>
    <s v="Manque de volonté"/>
    <s v="le manque de moyens financiers"/>
    <s v="le manque d'outils informatiques"/>
    <s v="manque de personnel"/>
    <s v="ND"/>
    <s v="Motiver le personnel"/>
    <s v="suivre le financement du projet"/>
    <s v="fournir les équipements"/>
    <s v="Recruter et Former les futurs utilisateurs"/>
    <m/>
  </r>
  <r>
    <n v="70"/>
    <d v="2018-05-17T00:00:00"/>
    <s v="Nord"/>
    <s v="Ntem"/>
    <s v="CM de BITAM"/>
    <s v="Centre médical"/>
    <s v="Public civil"/>
    <n v="90"/>
    <s v="Bitam"/>
    <m/>
    <m/>
    <m/>
    <d v="1950-01-01T00:00:00"/>
    <n v="52717"/>
    <n v="40"/>
    <n v="30"/>
    <n v="75"/>
    <s v="NA"/>
    <s v="EDOU NDEMEZOGO"/>
    <s v="ARSENE"/>
    <n v="47"/>
    <x v="0"/>
    <x v="3"/>
    <m/>
    <s v="Ecole Nationale d'action Sanitaire et Sociale"/>
    <n v="3"/>
    <x v="2"/>
    <n v="4"/>
    <n v="7"/>
    <n v="3"/>
    <x v="2"/>
    <n v="5"/>
    <s v="Renforcement en outils informatiques"/>
    <s v="création des centres de gestion des SI"/>
    <s v="Amélioration de la qualité des soins"/>
    <n v="8"/>
    <s v="Possibilité d'avoir une seconde opinion par un expert à distance"/>
    <s v="Interaction renforcée entre structures sanitaires et administrations de santé"/>
    <s v="Possibilité de partager ses expériences terrain avec les autres"/>
    <s v="Mis en jeu de la sécurité du patient "/>
    <s v="gestion des ressources humaines"/>
    <s v="Absences des outils adaptés"/>
    <s v="Protéger les informations du patient"/>
    <s v="Ne pas affecter le personnel en charges des SIS"/>
    <s v="Allouer les outils informatiques"/>
    <s v="Inexistant"/>
    <s v="Inexistant"/>
    <s v="médiocre"/>
    <s v="Inexistant"/>
    <s v="passable"/>
    <s v="passable"/>
    <s v="Inexistant"/>
    <s v="ND"/>
    <s v="Référentiel - Référentiels sémantiques métiers"/>
    <s v="Système d'information des soins de santé de premier niveau"/>
    <s v="Télémédecine comme fonction déportée de l'hôpital et intégrée à tous les processus de prise en charge"/>
    <n v="6"/>
    <n v="6"/>
    <n v="8"/>
    <n v="6"/>
    <n v="6"/>
    <n v="8"/>
    <n v="8"/>
    <n v="8"/>
    <n v="8"/>
    <x v="2"/>
    <s v="Oui"/>
    <n v="8"/>
    <s v="Changement plus ou moins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Je suis prêt à changer"/>
    <s v="Prendre des décisions à distance"/>
    <s v="Partage des données des patients"/>
    <s v="consultation à distance"/>
    <s v="Absence des outils"/>
    <s v="Absence de moyens"/>
    <s v="Absence de matériels"/>
    <s v="Gestions des ressources humaines"/>
    <s v="Formation"/>
    <s v="Renforcer les outils "/>
    <s v="Fournir des moyens financiers"/>
    <s v="Mettre à disposition les  outils"/>
    <s v="Prendre l'avis du personnel dans le processus de prise de décisions"/>
    <s v="Renforcer la formation continue"/>
  </r>
  <r>
    <n v="71"/>
    <d v="2018-05-17T00:00:00"/>
    <s v="Nord"/>
    <s v="Ntem"/>
    <s v="CM de BITAM"/>
    <s v="Centre médical"/>
    <s v="Public civil"/>
    <n v="90"/>
    <s v="Bitam"/>
    <m/>
    <m/>
    <m/>
    <d v="1950-01-01T00:00:00"/>
    <n v="52717"/>
    <n v="40"/>
    <n v="30"/>
    <n v="75"/>
    <s v="NA"/>
    <s v="NSOUROU OVONO"/>
    <s v="CHRISTELLE"/>
    <n v="43"/>
    <x v="3"/>
    <x v="2"/>
    <s v="TS Biologie Medicale"/>
    <s v="USS"/>
    <n v="5"/>
    <x v="7"/>
    <n v="5"/>
    <n v="10"/>
    <n v="5"/>
    <x v="4"/>
    <n v="5"/>
    <s v="Améliorer la prise en charge des patients"/>
    <s v="un bel approche statistique"/>
    <s v="Meilleur prévention des épidémies"/>
    <n v="10"/>
    <s v="Amélioration de la prise en charge du patient"/>
    <s v="Possibilité d'avoir une seconde opinion par un expert à distance"/>
    <s v="Gestion des épidémies et veille épidémiologique"/>
    <s v="Manque de matériels appropriés"/>
    <s v="Mauvaise gestion des données"/>
    <s v="ND"/>
    <s v="Fournir le matériel aux structures dans le besoin"/>
    <s v="Former le personnel"/>
    <s v="ND"/>
    <s v="passable"/>
    <s v="Inexistant"/>
    <s v="Inexistant"/>
    <s v="Inexistant"/>
    <s v="Inexistant"/>
    <s v="Inexistant"/>
    <s v="Inexistant"/>
    <s v="Le système d'information actuel est rudimentaire"/>
    <s v="Référentiel - Référentiels sémantiques métiers"/>
    <s v="Système d'information des soins de santé de premier niveau"/>
    <s v="Télémédecine comme fonction déportée de l'hôpital et intégrée à tous les processus de prise en charge"/>
    <n v="10"/>
    <n v="10"/>
    <n v="8"/>
    <n v="10"/>
    <n v="10"/>
    <n v="10"/>
    <n v="10"/>
    <n v="10"/>
    <n v="10"/>
    <x v="2"/>
    <s v="Oui"/>
    <n v="10"/>
    <s v="Changement très important"/>
    <s v="Changement très important"/>
    <s v="Changement assez important"/>
    <s v="Changement plus ou moins important"/>
    <s v="Changement assez important"/>
    <s v="Changement plus ou moin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Ce sous-projet me sera très utile"/>
    <s v="Bénéficier des compétences de mes collègues_x000a_"/>
    <s v="Améliorer la pratique"/>
    <s v="Améliorer les compétences "/>
    <s v="Pas de financement suffisant pour couvrir le projet"/>
    <s v="Absence de personnel pour la maintenance des outils"/>
    <s v="Connexion internet non disponible"/>
    <s v="Manque de coopération des agents"/>
    <s v="ND"/>
    <s v="Rassembler le financement necéssaire "/>
    <s v="Assurer la maintenance des équipements"/>
    <s v="Une connexion internet haut débit"/>
    <s v="Sensibilisation du personnel"/>
    <s v="ND"/>
  </r>
  <r>
    <n v="72"/>
    <d v="2018-05-17T00:00:00"/>
    <s v="Nord"/>
    <s v="Ntem"/>
    <s v="CM de BITAM"/>
    <s v="Centre médical"/>
    <s v="Public civil"/>
    <n v="90"/>
    <s v="Bitam"/>
    <m/>
    <m/>
    <m/>
    <d v="1950-01-01T00:00:00"/>
    <n v="52717"/>
    <n v="40"/>
    <n v="30"/>
    <n v="75"/>
    <s v="NA"/>
    <s v="BILOGO OBIANY"/>
    <s v="BRIGITTE"/>
    <n v="52"/>
    <x v="3"/>
    <x v="5"/>
    <m/>
    <s v="Faculté de médecine, science de la santé"/>
    <s v="6mois"/>
    <x v="4"/>
    <n v="7"/>
    <n v="8"/>
    <n v="6"/>
    <x v="3"/>
    <n v="8"/>
    <s v="Réussite du projet"/>
    <s v="Changement Positif"/>
    <s v="La rapidité dans le travail"/>
    <n v="8"/>
    <s v="Une meilleure productivité des agents de santé"/>
    <s v="Accessibilité directe aux données du patient"/>
    <s v="Amélioration de la prise en charge du patient"/>
    <s v="Les financements"/>
    <s v="Ne pas installer le SIS dans les zones reculées"/>
    <s v="ND"/>
    <s v="Réussir l'étude et disposer du financement"/>
    <s v="Améliorer l'état des routes"/>
    <s v="ND"/>
    <s v="Inexistant"/>
    <s v="Inexistant"/>
    <s v="médiocre"/>
    <s v="passable"/>
    <s v="passable"/>
    <s v="passable"/>
    <s v="passable"/>
    <s v="ND"/>
    <s v="Référentiel - Référentiels sémantiques métiers"/>
    <s v="Système d'information des soins de santé de premier niveau"/>
    <s v="Télémédecine comme fonction déportée de l'hôpital et intégrée à tous les processus de prise en charge"/>
    <n v="8"/>
    <n v="8"/>
    <n v="6"/>
    <n v="6"/>
    <n v="8"/>
    <n v="6"/>
    <n v="8"/>
    <n v="8"/>
    <n v="8"/>
    <x v="2"/>
    <s v="Oui"/>
    <n v="9"/>
    <s v="Changement assez important"/>
    <s v="Changement plus ou moins important"/>
    <s v="Changement faible"/>
    <s v="Changement très important"/>
    <s v="Changement assez important"/>
    <s v="Changement très important"/>
    <s v="Changement plus ou moins important"/>
    <s v="ND"/>
    <s v="Je suis prêt à beaucoup changer"/>
    <s v="Je suis prêt à beaucoup changer"/>
    <s v="Je suis prêt à plus ou moins changer"/>
    <s v="Je suis prêt à beaucoup changer"/>
    <s v="Je suis prêt à beaucoup changer"/>
    <s v="Je suis prêt à changer assez"/>
    <s v="Je suis prêt à changer assez"/>
    <s v="ND"/>
    <s v="La rapidité"/>
    <s v="Le travail en commun"/>
    <s v="Moins de réflexion personnel"/>
    <s v="L'entretien des équipements"/>
    <s v="Réseau non disponible"/>
    <s v="Internet faible débit"/>
    <s v="ND"/>
    <s v="ND"/>
    <s v="Formations des techniciens"/>
    <s v="Installer la fibre optique"/>
    <s v="Internet haut débit"/>
    <s v="ND"/>
    <s v="ND"/>
  </r>
  <r>
    <n v="73"/>
    <d v="2018-05-17T00:00:00"/>
    <s v="Nord"/>
    <s v="Ntem"/>
    <s v="CM de BITAM"/>
    <s v="Centre médical"/>
    <s v="Public civil"/>
    <n v="90"/>
    <s v="Bitam"/>
    <m/>
    <m/>
    <m/>
    <d v="1950-01-01T00:00:00"/>
    <n v="52717"/>
    <n v="40"/>
    <n v="30"/>
    <n v="75"/>
    <s v="NA"/>
    <s v="NIKUI"/>
    <s v="MEZUI"/>
    <n v="33"/>
    <x v="3"/>
    <x v="6"/>
    <m/>
    <s v="INFASS"/>
    <n v="1"/>
    <x v="6"/>
    <n v="5"/>
    <n v="1"/>
    <n v="5"/>
    <x v="10"/>
    <n v="5"/>
    <s v="Améliorer la qualité des soins"/>
    <s v="Améliorer les conditions de travail"/>
    <s v="Améliorer la collaboration"/>
    <n v="5"/>
    <s v="Amélioration de la prise en charge du patient"/>
    <s v="Possibilité d'avoir une seconde opinion par un expert à distance"/>
    <s v="Amélioration de la qualité de la pratique"/>
    <s v="Divulgation des informations des patients_x000a_"/>
    <s v="Limitation du réseau"/>
    <s v="Manque de compétences"/>
    <s v="Sensibilisation dans le circuit professionnel"/>
    <s v="Installer un réseau informatique performant"/>
    <s v="Formantion sur les TIC aux personnel"/>
    <s v="bien"/>
    <s v="bien"/>
    <s v="Bien"/>
    <s v="Bien"/>
    <s v="Bien"/>
    <s v="Bien"/>
    <s v="bien"/>
    <s v="Bonne gestion de l'information"/>
    <s v="Référentiel - Référentiels sémantiques métiers"/>
    <s v="Système d'information des soins de santé de premier niveau"/>
    <s v="Télémédecine comme fonction déportée de l'hôpital et intégrée à tous les processus de prise en charge"/>
    <n v="7"/>
    <n v="5"/>
    <n v="5"/>
    <n v="7"/>
    <n v="7"/>
    <n v="6"/>
    <n v="7"/>
    <n v="7"/>
    <n v="7"/>
    <x v="2"/>
    <s v="Oui"/>
    <n v="8"/>
    <s v="Changement assez important"/>
    <s v="Changement plus ou moins important"/>
    <s v="Changement assez important"/>
    <s v="Changement assez important"/>
    <s v="Changement assez important"/>
    <s v="Changement assez important"/>
    <s v="Changement assez important"/>
    <s v="Amélioration de la prise en charge"/>
    <s v="Je suis prêt à changer assez"/>
    <s v="Je suis prêt à changer assez"/>
    <s v="Je suis prêt à changer assez"/>
    <s v="Je suis prêt à changer assez"/>
    <s v="Je suis prêt à changer assez"/>
    <s v="Je suis prêt à changer assez"/>
    <s v="Je suis prêt à changer assez"/>
    <s v="Changement des habitudes"/>
    <s v="Amélioration de la qualité des soins"/>
    <s v="Satisfaction des patients"/>
    <s v="Améliorer les habitudes"/>
    <s v="Absence de réseau "/>
    <s v="Fournir peu d'effort"/>
    <s v="Formations des agents"/>
    <s v="ND"/>
    <s v="ND"/>
    <s v="Mettre en place un réseau"/>
    <s v="Sensibilisation des professionnels de santé"/>
    <s v="Renforcement des compétences"/>
    <s v="ND"/>
    <s v="ND"/>
  </r>
  <r>
    <n v="74"/>
    <d v="2018-05-17T00:00:00"/>
    <s v="Nord"/>
    <s v="Ntem"/>
    <s v="CM de BITAM"/>
    <s v="Centre médical"/>
    <s v="Public civil"/>
    <n v="90"/>
    <s v="Bitam"/>
    <m/>
    <m/>
    <m/>
    <d v="1950-01-01T00:00:00"/>
    <n v="52717"/>
    <n v="40"/>
    <n v="30"/>
    <n v="75"/>
    <s v="NA"/>
    <s v="LEZEDE"/>
    <s v="CHRISTIAN"/>
    <n v="46"/>
    <x v="3"/>
    <x v="6"/>
    <m/>
    <s v="ENASS"/>
    <n v="4"/>
    <x v="8"/>
    <n v="5"/>
    <n v="10"/>
    <n v="5"/>
    <x v="4"/>
    <n v="9"/>
    <s v="Archivage numérique des infos médicales"/>
    <s v="Interconnection des professionnels dans la prise en charge"/>
    <s v="Maitrise des programmes des épidémies"/>
    <n v="10"/>
    <s v="Accessibilité directe aux données du patient"/>
    <s v="Interaction renforcée entre structures sanitaires et administrations de santé"/>
    <s v="Archivage numérique des informations médicales"/>
    <s v="Non implication du pouvoir public"/>
    <s v="Non respect du secret professionnel"/>
    <s v="Manque de compétences des professionnels sur le terrain"/>
    <s v="Adoption d'une politique réelle dans la mise en place, l'exécution et l'évaluation"/>
    <s v="Mettre en place un cadre juridique"/>
    <s v="Formation selon les normes internationnales"/>
    <s v="passable"/>
    <s v="médiocre"/>
    <s v="médiocre"/>
    <s v="passable"/>
    <s v="passable"/>
    <s v="médiocre"/>
    <s v="médiocre"/>
    <s v="Le troisième millénaire est l'air des technologies"/>
    <s v="Référentiel - Référentiels sémantiques métiers"/>
    <s v="Système d'information des soins de santé de premier niveau"/>
    <s v="Télémédecine comme fonction déportée de l'hôpital et intégrée à tous les processus de prise en charge"/>
    <n v="8"/>
    <n v="8"/>
    <n v="10"/>
    <n v="8"/>
    <n v="8"/>
    <n v="10"/>
    <n v="7"/>
    <n v="10"/>
    <n v="10"/>
    <x v="2"/>
    <s v="Oui"/>
    <n v="9"/>
    <s v="Changement très important"/>
    <s v="Changement très important"/>
    <s v="Changement très important"/>
    <s v="Changement très important"/>
    <s v="Changement très important"/>
    <s v="Changement très important"/>
    <s v="Changement très important"/>
    <s v="Le SIS est un élément essentiel pour l'amélioration de la qualité de la santé des populations source d'une nation forte et du dévelopement social "/>
    <s v="Je suis prêt à beaucoup changer"/>
    <s v="Je suis prêt à beaucoup changer"/>
    <s v="Je suis prêt à beaucoup changer"/>
    <s v="Je suis prêt à beaucoup changer"/>
    <s v="Je suis prêt à beaucoup changer"/>
    <s v="Je suis prêt à beaucoup changer"/>
    <s v="Je suis prêt à beaucoup changer"/>
    <s v="Le changement du personnel de la santé va améliorer le bien être de la population "/>
    <s v="La mise en œuvre du projet"/>
    <s v="L'amélioration des compétences des professionnels"/>
    <s v="la rapidité dans la prise de décision"/>
    <s v="Le manque et le suivi des outils"/>
    <s v="Mauvaise organisation des agents"/>
    <s v="Infirmières en retard de récyclage"/>
    <s v="ND"/>
    <s v="ND"/>
    <s v="Equiper, former et faire le suivi"/>
    <s v="Insérer l'informatique dans les universités, instituts et écoles de santé"/>
    <s v="Instaurer la rigueur dans le travail"/>
    <s v="ND"/>
    <s v="ND"/>
  </r>
  <r>
    <n v="75"/>
    <d v="2018-05-17T00:00:00"/>
    <s v="Nord"/>
    <s v="Ntem"/>
    <s v="CM de BITAM"/>
    <s v="Centre médical"/>
    <s v="Public civil"/>
    <n v="90"/>
    <s v="Bitam"/>
    <m/>
    <m/>
    <m/>
    <d v="1950-01-01T00:00:00"/>
    <n v="52717"/>
    <n v="40"/>
    <n v="30"/>
    <n v="75"/>
    <s v="NA"/>
    <s v="MENIE NGUEINE"/>
    <s v="ANDRE"/>
    <n v="47"/>
    <x v="3"/>
    <x v="6"/>
    <m/>
    <s v="Ecole Provinciale de Morkokou"/>
    <n v="4"/>
    <x v="10"/>
    <n v="6"/>
    <n v="9"/>
    <n v="7"/>
    <x v="2"/>
    <n v="7"/>
    <s v="Amélioration du SI "/>
    <s v="Equipements performants"/>
    <s v="conduite du projet à long terme "/>
    <n v="9"/>
    <s v="Amélioration de la prise en charge du patient"/>
    <s v="Meilleures conditions de travail des agents"/>
    <s v="Amélioration de la qualité de la pratique"/>
    <s v="Mauvaise gestion"/>
    <s v="Manque de suivi"/>
    <s v="Absence de personnel qualifié"/>
    <s v="Personnel compétente au poste"/>
    <s v="Les acteurs du projet doivent être du système"/>
    <s v="Formation des agents"/>
    <s v="bien"/>
    <s v="passable"/>
    <s v="passable"/>
    <s v="médiocre"/>
    <s v="passable"/>
    <s v="passable"/>
    <s v="médiocre"/>
    <s v="ND"/>
    <s v="Référentiel - Référentiels sémantiques métiers"/>
    <s v="Système d'information des soins de santé de premier niveau"/>
    <s v="Télémédecine comme fonction déportée de l'hôpital et intégrée à tous les processus de prise en charge"/>
    <n v="4"/>
    <n v="6"/>
    <n v="9"/>
    <n v="6"/>
    <n v="5"/>
    <n v="6"/>
    <n v="7"/>
    <n v="6"/>
    <n v="5"/>
    <x v="11"/>
    <s v="Oui"/>
    <n v="10"/>
    <s v="Changement très important"/>
    <s v="Changement assez important"/>
    <s v="Changement très important"/>
    <s v="Changement très important"/>
    <s v="Changement assez important"/>
    <s v="Changement assez important"/>
    <s v="Changement très important"/>
    <s v=" ND"/>
    <s v="Je suis prêt à beaucoup changer"/>
    <s v="Je suis prêt à changer assez"/>
    <s v="Je suis prêt à beaucoup changer"/>
    <s v="Je suis prêt à beaucoup changer"/>
    <s v="Je suis prêt à beaucoup changer"/>
    <s v="Je suis prêt à beaucoup changer"/>
    <s v="Je suis prêt à changer assez"/>
    <s v="ND"/>
    <s v="Bonne prise en charge des patients_x000a_"/>
    <s v="Amélioration des soins"/>
    <s v="Bonne référence des données"/>
    <s v="Manque de personnel qualifié"/>
    <s v="Mauvaise gestion du système"/>
    <s v="Manque d'outils"/>
    <s v="Absence de communication"/>
    <s v="Surfacturation des soins"/>
    <s v="Recrutement de personnel"/>
    <s v="Surveillance du système"/>
    <s v="Outiller la structure"/>
    <s v="Sensibilisation du personnel"/>
    <s v="Prendre en compte le niveau de vie des populations"/>
  </r>
  <r>
    <n v="76"/>
    <d v="2018-05-17T00:00:00"/>
    <s v="Nord"/>
    <s v="Ntem"/>
    <s v="CM de BITAM"/>
    <s v="Centre médical"/>
    <s v="Public civil"/>
    <n v="90"/>
    <s v="Bitam"/>
    <m/>
    <m/>
    <m/>
    <d v="1950-01-01T00:00:00"/>
    <n v="52717"/>
    <n v="40"/>
    <n v="30"/>
    <n v="75"/>
    <s v="NA"/>
    <s v="MBANG MVE"/>
    <s v="NATALIE"/>
    <n v="39"/>
    <x v="0"/>
    <x v="3"/>
    <s v="Secrétaire de Santé"/>
    <s v="IUSSO"/>
    <n v="4"/>
    <x v="4"/>
    <n v="5"/>
    <n v="5"/>
    <n v="6"/>
    <x v="2"/>
    <n v="5"/>
    <s v="Télémédecine"/>
    <s v="Ordinateurs portables ou téléphones aux agents "/>
    <s v="wifi disponible"/>
    <n v="8"/>
    <s v="Meilleures conditions de travail des agents"/>
    <s v="Possibilité d'avoir une seconde opinion par un expert à distance"/>
    <s v="Rapidité d'accès à des ressources spécialisées"/>
    <s v="Pas de réseau wifi disponible"/>
    <s v="ND"/>
    <s v="ND"/>
    <s v="Couvrir la zone de réseau wifi "/>
    <s v="ND"/>
    <s v="ND"/>
    <s v="passable"/>
    <s v="médiocre"/>
    <s v="passable"/>
    <s v="Bien"/>
    <s v="passable"/>
    <s v="passable"/>
    <s v="bien"/>
    <s v="ND"/>
    <s v="Référentiel - Référentiels sémantiques métiers"/>
    <s v="Système d'information des soins de santé de premier niveau"/>
    <s v="Télémédecine comme fonction déportée de l'hôpital et intégrée à tous les processus de prise en charge"/>
    <n v="6"/>
    <n v="3"/>
    <n v="5"/>
    <n v="8"/>
    <n v="4"/>
    <n v="6"/>
    <n v="4"/>
    <n v="5"/>
    <n v="8"/>
    <x v="6"/>
    <s v="Oui"/>
    <n v="8"/>
    <s v="Changement assez important"/>
    <s v="Changement plus ou moins important"/>
    <s v="Changement faible"/>
    <s v="Changement assez important"/>
    <s v="Changement très important"/>
    <s v="Changement plus ou moins important"/>
    <s v="Changement très important"/>
    <s v="ND"/>
    <s v="Je suis prêt à changer assez"/>
    <s v="Je suis prêt à beaucoup changer"/>
    <s v="Je suis un peu prêt à changer"/>
    <s v="Je suis prêt à plus ou moins changer"/>
    <s v="Je suis prêt à changer assez"/>
    <s v="Je suis prêt à plus ou moins changer"/>
    <s v="Je suis prêt à beaucoup changer"/>
    <s v="ND"/>
    <s v="Améliorer le SIS"/>
    <s v="Couvrir toute l'étendue des réseaux téléphoniques"/>
    <s v="ND"/>
    <s v="Manque de réseau"/>
    <s v="Accès dificile d'internet"/>
    <s v="Manque d'unités"/>
    <s v="Pas d'électricité dans toute la zone"/>
    <s v="ND"/>
    <s v="Couvrir la région de réseau "/>
    <s v="Rendre internet disponible"/>
    <s v="Fournir des unités"/>
    <s v="Accès à l'éléctricité"/>
    <s v="ND"/>
  </r>
  <r>
    <n v="77"/>
    <d v="2018-05-17T00:00:00"/>
    <s v="Nord"/>
    <s v="Ntem"/>
    <s v="CM de BITAM"/>
    <s v="Centre médical"/>
    <s v="Public civil"/>
    <n v="90"/>
    <s v="Bitam"/>
    <m/>
    <m/>
    <m/>
    <d v="1950-01-01T00:00:00"/>
    <n v="52717"/>
    <n v="40"/>
    <n v="30"/>
    <n v="75"/>
    <s v="NA"/>
    <s v="AKOMA-NDONG ZITA"/>
    <s v="LAURE"/>
    <n v="30"/>
    <x v="3"/>
    <x v="1"/>
    <m/>
    <s v="ETTB"/>
    <s v="3mois"/>
    <x v="3"/>
    <n v="7"/>
    <n v="8"/>
    <n v="9"/>
    <x v="7"/>
    <n v="8"/>
    <s v="Améliorer la situation sanitaire au gabon"/>
    <s v="ND"/>
    <s v="ND"/>
    <n v="8"/>
    <s v="Une meilleure productivité des agents de santé"/>
    <s v="Accessibilité directe aux données du patient"/>
    <s v="Possibilité d'avoir une seconde opinion par un expert à distance"/>
    <s v="Les financements"/>
    <s v="Manque d'électricité"/>
    <s v="Equipements"/>
    <s v="L'Etat doit participer à l'investissement dans le projet"/>
    <s v="L'Etat doit accompagner les structures concernées"/>
    <s v="Mettre des équipements dans toutes les structures "/>
    <s v="médiocre"/>
    <s v="médiocre"/>
    <s v="passable"/>
    <s v="passable"/>
    <s v="Bien"/>
    <s v="passable"/>
    <s v="passable"/>
    <s v="ND"/>
    <s v="Référentiel - Référentiels sémantiques métiers"/>
    <s v="Système d'information des soins de santé de premier niveau"/>
    <s v="Télémédecine comme fonction déportée de l'hôpital et intégrée à tous les processus de prise en charge"/>
    <n v="8"/>
    <n v="8"/>
    <n v="8"/>
    <n v="6"/>
    <n v="7"/>
    <n v="8"/>
    <n v="8"/>
    <n v="9"/>
    <n v="9"/>
    <x v="2"/>
    <s v="Oui"/>
    <n v="8"/>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Améliorer nos connaissances "/>
    <s v="Améliorer le travail au quotidien"/>
    <s v="ND"/>
    <s v="Problème de connexion"/>
    <s v="Financement"/>
    <s v="ND"/>
    <s v="ND"/>
    <s v="ND"/>
    <s v="Installer un bon réseau _x000a_"/>
    <s v="Associer l'Etat sur le projet"/>
    <s v="ND"/>
    <s v="ND"/>
    <s v="ND"/>
  </r>
  <r>
    <n v="78"/>
    <d v="2018-05-17T00:00:00"/>
    <s v="Nord"/>
    <s v="Ntem"/>
    <s v="CM de BITAM"/>
    <s v="Centre médical"/>
    <s v="Public civil"/>
    <n v="90"/>
    <s v="Bitam"/>
    <m/>
    <m/>
    <m/>
    <d v="1950-01-01T00:00:00"/>
    <n v="52717"/>
    <n v="40"/>
    <n v="30"/>
    <n v="75"/>
    <s v="NA"/>
    <s v="BOULINGUI B."/>
    <s v="LUDGER"/>
    <n v="44"/>
    <x v="2"/>
    <x v="1"/>
    <m/>
    <s v="FMSS"/>
    <n v="1"/>
    <x v="6"/>
    <n v="1"/>
    <n v="10"/>
    <n v="5"/>
    <x v="0"/>
    <n v="10"/>
    <s v="Amélioration de la qualité de la prise en charge"/>
    <s v="Renforcer les capacités"/>
    <s v="Avoir un diagnostic précoce"/>
    <n v="8"/>
    <s v="Amélioration de la prise en charge du patient"/>
    <s v="Accessibilité à la formation médicale continue à distance"/>
    <s v="Gestion des épidémies et veille épidémiologique"/>
    <s v="Réseau internet insuffisant"/>
    <s v="Déficit de réseau routier"/>
    <s v="Manque de structures adéquates"/>
    <s v="Améliorer le réseau internet"/>
    <s v="Améliorer le réseau routier"/>
    <s v="Améliorer les structures sanitaires"/>
    <s v="passable"/>
    <s v="passable"/>
    <s v="passable"/>
    <s v="médiocre"/>
    <s v="médiocre"/>
    <s v="passable"/>
    <s v="passable"/>
    <s v="ND"/>
    <s v="Référentiel - Référentiels sémantiques métiers"/>
    <s v="Système d'information des soins de santé de premier niveau"/>
    <s v="Télémédecine comme fonction déportée de l'hôpital et intégrée à tous les processus de prise en charge"/>
    <n v="5"/>
    <n v="5"/>
    <n v="5"/>
    <n v="5"/>
    <n v="5"/>
    <n v="5"/>
    <n v="10"/>
    <n v="10"/>
    <n v="10"/>
    <x v="2"/>
    <s v="Oui"/>
    <n v="8"/>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La mise en œuvre de ce projet va améliorer notre système de santé"/>
    <s v="Amélioration des échanges entre agents de santé"/>
    <s v="Amélioration de la prise en charge des malades"/>
    <s v="Renforcement des capacités du personnel"/>
    <s v="La politique"/>
    <s v="Manque de matériels informatiques"/>
    <s v="ND"/>
    <s v="ND"/>
    <s v="ND"/>
    <s v="Volonté du pouvoir en place"/>
    <s v="Appport de matériels informatiques"/>
    <s v="ND"/>
    <s v="ND"/>
    <s v="ND"/>
  </r>
  <r>
    <n v="79"/>
    <d v="2018-05-17T00:00:00"/>
    <s v="Nord"/>
    <s v="Ntem"/>
    <s v="CM de BITAM"/>
    <s v="Centre médical"/>
    <s v="Public civil"/>
    <n v="90"/>
    <s v="Bitam"/>
    <m/>
    <m/>
    <m/>
    <d v="1950-01-01T00:00:00"/>
    <n v="52717"/>
    <n v="40"/>
    <n v="30"/>
    <n v="75"/>
    <s v="NA"/>
    <s v="MENAUE M'ONDO"/>
    <s v="EMMANUELLE CAROLE"/>
    <n v="50"/>
    <x v="0"/>
    <x v="3"/>
    <s v="Gestionnaire comptable"/>
    <s v="ENSAS FCV"/>
    <n v="23"/>
    <x v="5"/>
    <n v="10"/>
    <n v="6"/>
    <n v="3"/>
    <x v="2"/>
    <n v="9"/>
    <s v="Projet ambitieux"/>
    <s v="Soins de qualité"/>
    <s v="ND"/>
    <n v="3"/>
    <s v="Une meilleure productivité des agents de santé"/>
    <s v="Rapidité d'accès à des ressources spécialisées"/>
    <s v="Meilleure sécurité pour les patients"/>
    <s v="Sécurité des données du patient"/>
    <s v="ND"/>
    <s v="ND"/>
    <s v="Réalisation et continuité du projet "/>
    <s v="ND"/>
    <s v="ND"/>
    <s v="passable"/>
    <s v="Inexistant"/>
    <s v="passable"/>
    <s v="passable"/>
    <s v="passable"/>
    <s v="Bien"/>
    <s v="Inexistant"/>
    <s v="ND"/>
    <s v="Référentiel - Référentiels sémantiques métiers"/>
    <s v="Système d'information des soins de santé de premier niveau"/>
    <s v="Télémédecine comme fonction déportée de l'hôpital et intégrée à tous les processus de prise en charge"/>
    <n v="6"/>
    <n v="6"/>
    <n v="8"/>
    <n v="6"/>
    <n v="6"/>
    <n v="8"/>
    <n v="6"/>
    <n v="5"/>
    <n v="10"/>
    <x v="2"/>
    <s v="Oui"/>
    <n v="8"/>
    <s v="Changement assez important"/>
    <s v="Changement assez important"/>
    <s v="Changement assez important"/>
    <s v="Changement assez important"/>
    <s v="Changement assez important"/>
    <s v="Changement assez important"/>
    <s v="Changement assez important"/>
    <s v="ND"/>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Je suis prête à changer"/>
    <s v="Des outils adéquats"/>
    <s v="ND"/>
    <s v="ND"/>
    <s v="Manque d'outils"/>
    <s v="Manque de moyens financiers"/>
    <s v="Manque de soutien au projet par le pouvoir public"/>
    <s v="ND"/>
    <s v="ND"/>
    <s v="Equiper les structures "/>
    <s v="Apport de moyens financiers"/>
    <s v="Associer le gouvernement à la mise en œuvre "/>
    <s v="ND"/>
    <s v="ND"/>
  </r>
  <r>
    <n v="80"/>
    <d v="2018-05-17T00:00:00"/>
    <s v="Nord"/>
    <s v="Ntem"/>
    <s v="CM de BITAM"/>
    <s v="Centre médical"/>
    <s v="Public civil"/>
    <n v="90"/>
    <s v="Bitam"/>
    <m/>
    <m/>
    <m/>
    <d v="1950-01-01T00:00:00"/>
    <n v="52717"/>
    <n v="40"/>
    <n v="30"/>
    <n v="75"/>
    <s v="NA"/>
    <s v="NYAUGOUE EMAW"/>
    <s v="ELISABETH"/>
    <n v="48"/>
    <x v="3"/>
    <x v="1"/>
    <m/>
    <s v="Faculté de médecine, science de la santé"/>
    <n v="14"/>
    <x v="3"/>
    <n v="6"/>
    <n v="8"/>
    <n v="5"/>
    <x v="5"/>
    <n v="7"/>
    <s v="Amélioration de la prise en charge du patient"/>
    <s v="Renforcement du SI existant"/>
    <s v="Réduction des évacuations"/>
    <n v="8"/>
    <s v="Une meilleure productivité des agents de santé"/>
    <s v="Accessibilité directe aux données du patient"/>
    <s v="Possibilité d'avoir une seconde opinion par un expert à distance"/>
    <s v="Le financement total du projet"/>
    <s v="Manque d'équipements"/>
    <s v="ND"/>
    <s v="L'Etat doit participer à l'investissement dans le projet"/>
    <s v="Mettre les équipements dans toutes les structures"/>
    <s v="ND"/>
    <s v="médiocre"/>
    <s v="médiocre"/>
    <s v="passable"/>
    <s v="passable"/>
    <s v="médiocre"/>
    <s v="médiocre"/>
    <s v="Inexistant"/>
    <s v="ND"/>
    <s v="Référentiel - Référentiels sémantiques métiers"/>
    <s v="Système d'information des soins de santé de premier niveau"/>
    <s v="Télémédecine comme fonction déportée de l'hôpital et intégrée à tous les processus de prise en charge"/>
    <n v="8"/>
    <n v="8"/>
    <n v="8"/>
    <n v="8"/>
    <n v="8"/>
    <n v="8"/>
    <n v="9"/>
    <n v="9"/>
    <n v="9"/>
    <x v="2"/>
    <s v="Oui"/>
    <n v="8"/>
    <s v="Changement assez important"/>
    <s v="Changement assez important"/>
    <s v="Changement assez important"/>
    <s v="Changement plus ou moins important"/>
    <s v="Changement plus ou moins important"/>
    <s v="Changement plus ou moins important"/>
    <s v="Changement plus ou moins important"/>
    <s v="ND"/>
    <s v="Je suis prêt à changer assez"/>
    <s v="Je suis prêt à changer assez"/>
    <s v="Je suis prêt à changer assez"/>
    <s v="Je suis prêt à changer assez"/>
    <s v="Je suis prêt à beaucoup changer"/>
    <s v="Je suis prêt à changer assez"/>
    <s v="Je suis prêt à plus ou moins changer"/>
    <s v="ND"/>
    <s v="Améliorer la prise en charge"/>
    <s v="Limiter les évacuations"/>
    <s v="Meilleure productivité des agents de la santé"/>
    <s v="Défaut de maintenance des équipements"/>
    <s v="Personnel non formé"/>
    <s v="Problème d'électricité"/>
    <s v="ND"/>
    <s v="ND"/>
    <s v="Mettre en place des équipes de maintenance préalablement formées"/>
    <s v="Formation coninue du personnel"/>
    <s v="Avoir un groupe électrogène "/>
    <s v="ND"/>
    <s v="ND"/>
  </r>
  <r>
    <n v="81"/>
    <d v="2018-05-17T00:00:00"/>
    <s v="Nord"/>
    <s v="Ntem"/>
    <s v="CM de BITAM"/>
    <s v="Centre médical"/>
    <s v="Public civil"/>
    <n v="90"/>
    <s v="Bitam"/>
    <m/>
    <m/>
    <m/>
    <d v="1950-01-01T00:00:00"/>
    <n v="52717"/>
    <n v="40"/>
    <n v="30"/>
    <n v="75"/>
    <s v="NA"/>
    <s v="LEDAGA"/>
    <s v="AUMAR SEVERIN"/>
    <n v="36"/>
    <x v="0"/>
    <x v="3"/>
    <s v="ADS"/>
    <s v="EPCA"/>
    <n v="1"/>
    <x v="7"/>
    <n v="9"/>
    <n v="9"/>
    <n v="5"/>
    <x v="3"/>
    <n v="7"/>
    <s v="Une meilleure prise en charge des malades"/>
    <s v="Avoir les informations à temps réel"/>
    <s v="Réduire les évacuations"/>
    <n v="9"/>
    <s v="Une meilleure productivité des agents de santé"/>
    <s v="Amélioration de la prise en charge du patient"/>
    <s v="Rapidité d'accès à des ressources spécialisées"/>
    <s v="Mauvaise gestion du SIS"/>
    <s v="Manques de moyens financiers"/>
    <s v="Détournement du financement alloué au projet"/>
    <s v="Créer une caisse au projet"/>
    <s v="Sécuriser le financement"/>
    <s v="Formation des agents"/>
    <s v="passable"/>
    <s v="Inexistant"/>
    <s v="Inexistant"/>
    <s v="médiocre"/>
    <s v="médiocre"/>
    <s v="Inexistant"/>
    <s v="médiocre"/>
    <s v="ND"/>
    <s v="Référentiel - Référentiels sémantiques métiers"/>
    <s v="Système d'information des soins de santé de premier niveau"/>
    <s v="Télémédecine comme fonction déportée de l'hôpital et intégrée à tous les processus de prise en charge"/>
    <n v="9"/>
    <n v="9"/>
    <n v="9"/>
    <n v="6"/>
    <n v="7"/>
    <n v="5"/>
    <n v="8"/>
    <n v="10"/>
    <n v="10"/>
    <x v="2"/>
    <s v="Oui"/>
    <n v="10"/>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Mise en œuvre effective du projet dans tout le pays"/>
    <s v="Toute la population gabonaise bénéfice du projet"/>
    <s v="Facilité l'utilisation du SIS"/>
    <s v="Mauvaise connexion internet"/>
    <s v="Manque de moyens financiers"/>
    <s v="Problème d'électricité"/>
    <s v="Eviter les équipeements de marque chinoise"/>
    <s v="Ne pas augmenter le coût des soins "/>
    <s v="Accès à un wifi haut débit"/>
    <s v="Créer une caisse pour la mise en œuvre du projet"/>
    <s v="Electrifier tout le pays"/>
    <s v="Acheter des équipements de bonne qualité"/>
    <s v="Prévoir une prise en charge"/>
  </r>
  <r>
    <n v="82"/>
    <d v="2018-05-17T00:00:00"/>
    <s v="Nord"/>
    <s v="Woleu"/>
    <s v="Base 09"/>
    <s v="BELE"/>
    <s v="Public civil"/>
    <n v="28"/>
    <s v="Oyem 1er arrondissement"/>
    <m/>
    <m/>
    <m/>
    <s v="ND"/>
    <s v="ND"/>
    <s v="ND"/>
    <s v="ND"/>
    <n v="4"/>
    <s v="NA"/>
    <s v="ABESSOLO ASSOUMOU"/>
    <s v="HENRI BERTIN"/>
    <n v="48"/>
    <x v="3"/>
    <x v="1"/>
    <m/>
    <s v="ENASS de Makokou"/>
    <n v="2"/>
    <x v="10"/>
    <n v="4"/>
    <n v="10"/>
    <n v="5"/>
    <x v="4"/>
    <n v="10"/>
    <s v="Faciliter la communication entre personnel"/>
    <s v="Faciliter la consultation à distance"/>
    <s v="Faciliter un meilleur suivi des patients"/>
    <n v="10"/>
    <s v="Meilleures conditions de travail des agents"/>
    <s v="Amélioration de la qualité de la pratique"/>
    <s v="Accessibilité à la formation médicale continue à distance"/>
    <s v="ND"/>
    <s v="Accès aux équipements"/>
    <s v="L'entretien des équipements"/>
    <s v="ND"/>
    <s v="Rendre les équipements accessible à toutes les structures"/>
    <s v="Formation des agents pour la maintenance des équipements"/>
    <s v="bien"/>
    <s v="bien"/>
    <s v="passable"/>
    <s v="passable"/>
    <s v="passable"/>
    <s v="passable"/>
    <s v="passable"/>
    <s v="La performance actuelle doit être améliorée"/>
    <s v="Portail de l'Espace Numérique de Santé du Gabon (ENSG) pour les professionnels de la santé et les patients"/>
    <s v="Hébergement des données"/>
    <s v="Système de pilotage, des statistiques de la veille sanitaire de l’observatoire gabonais de santé"/>
    <n v="5"/>
    <n v="7"/>
    <n v="4"/>
    <n v="8"/>
    <n v="8"/>
    <n v="6"/>
    <n v="8"/>
    <n v="9"/>
    <n v="10"/>
    <x v="12"/>
    <s v="Oui"/>
    <n v="10"/>
    <s v="Changement assez important"/>
    <s v="Changement assez important"/>
    <s v="Changement assez important"/>
    <s v="Changement assez important"/>
    <s v="Changement plus ou moins important"/>
    <s v="Changement plus ou moins important"/>
    <s v="Changement plus ou moins important"/>
    <s v="ND"/>
    <s v="Je suis prêt à plus ou moins changer"/>
    <s v="Je suis prêt à changer assez"/>
    <s v="Je suis prêt à plus ou moins changer"/>
    <s v="Je suis prêt à plus ou moins changer"/>
    <s v="Je suis prêt à plus ou moins changer"/>
    <s v="Je suis prêt à changer assez"/>
    <s v="Je suis prêt à plus ou moins changer"/>
    <s v="Contrôle régulier pour la conduite du changement"/>
    <s v="Améliorer la performance des agents"/>
    <s v="Changement des habitudes"/>
    <s v="ND"/>
    <s v="Problème de réseau wifi"/>
    <s v="ND"/>
    <s v="ND"/>
    <s v="ND"/>
    <s v="ND"/>
    <s v="Accès à un wifi haut débit"/>
    <s v="ND"/>
    <s v="ND"/>
    <s v="ND"/>
    <s v="ND"/>
  </r>
  <r>
    <n v="83"/>
    <d v="2018-05-17T00:00:00"/>
    <s v="Nord"/>
    <s v="Woleu"/>
    <s v="Base 09"/>
    <s v="BELE"/>
    <s v="Public civil"/>
    <n v="28"/>
    <s v="Oyem 1er arrondissement"/>
    <m/>
    <m/>
    <m/>
    <s v="ND"/>
    <s v="ND"/>
    <s v="ND"/>
    <s v="ND"/>
    <n v="4"/>
    <s v="NA"/>
    <s v="MOUPINDA"/>
    <s v="Mirabelle"/>
    <n v="38"/>
    <x v="3"/>
    <x v="1"/>
    <m/>
    <s v="Ecole de santé de Franville"/>
    <n v="3"/>
    <x v="5"/>
    <n v="4"/>
    <n v="10"/>
    <n v="3"/>
    <x v="4"/>
    <n v="3"/>
    <s v="Péréniser le SIS"/>
    <s v="Une équipe de pilotage sérieuse"/>
    <s v="ND"/>
    <n v="8"/>
    <s v="Accessibilité directe aux données du patient"/>
    <s v="Amélioration de la prise en charge du patient"/>
    <s v="Meilleure sécurité pour les patients"/>
    <s v="Risque d'échec du projet"/>
    <s v="Divulguer les données du patient"/>
    <s v="Pas d'accès au réseau wifi"/>
    <s v="Confier le projet aux experts du domaine"/>
    <s v="Accès limité aux données du patient"/>
    <s v="Installer un wifi haut débit"/>
    <s v="passable"/>
    <s v="passable"/>
    <s v="passable"/>
    <s v="passable"/>
    <s v="passable"/>
    <s v="passable"/>
    <s v="passable"/>
    <s v="ND"/>
    <s v="Portail de l'Espace Numérique de Santé du Gabon (ENSG) pour les professionnels de la santé et les patients"/>
    <s v="Hébergement des données"/>
    <s v="Système de pilotage, des statistiques de la veille sanitaire de l’observatoire gabonais de santé"/>
    <n v="7"/>
    <n v="4"/>
    <n v="10"/>
    <n v="8"/>
    <n v="2"/>
    <n v="5"/>
    <n v="10"/>
    <n v="8"/>
    <n v="3"/>
    <x v="12"/>
    <s v="Oui"/>
    <n v="10"/>
    <s v="Changement très important"/>
    <s v="Changement très important"/>
    <s v="Changement assez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Le projet changera nos vieilles habitudes"/>
    <s v="Amélioration de la qualité de service"/>
    <s v="Prévention des risques de propagation des épidémies"/>
    <s v="Suivi du patient"/>
    <s v="Risque de connexion"/>
    <s v="ND"/>
    <s v="ND"/>
    <s v="ND"/>
    <s v="ND"/>
    <s v="Installer lune fibre optique"/>
    <s v="ND"/>
    <s v="ND"/>
    <s v="ND"/>
    <s v="ND"/>
  </r>
  <r>
    <n v="84"/>
    <d v="2018-05-17T00:00:00"/>
    <s v="Nord"/>
    <s v="Woleu"/>
    <s v="DRS"/>
    <s v="Administration régionale de santé"/>
    <s v="Public civil"/>
    <n v="760"/>
    <s v="Oyem 2ème arrondissment"/>
    <m/>
    <m/>
    <m/>
    <s v="ND"/>
    <n v="181609"/>
    <s v="ND"/>
    <s v="ND"/>
    <n v="3"/>
    <s v="NA"/>
    <s v="EBE"/>
    <s v="CHARLEMANGNE"/>
    <n v="55"/>
    <x v="0"/>
    <x v="3"/>
    <s v="DRS"/>
    <s v="USS Gabon"/>
    <n v="15"/>
    <x v="8"/>
    <n v="5"/>
    <n v="10"/>
    <n v="5"/>
    <x v="0"/>
    <n v="5"/>
    <s v="Améliorer la qualité des soins"/>
    <s v="Assurer une formation sanitaire nationale"/>
    <s v="Renforcer les capacités des agents"/>
    <n v="10"/>
    <s v="Amélioration de la qualité de la pratique"/>
    <s v="Facilité de la recherche clinique grâce aux bases de données"/>
    <s v="Gestion des épidémies et veille épidémiologique"/>
    <s v="Divulguer les informations sanitaires_x000a_"/>
    <s v="Paresse du personnel paramédical"/>
    <s v="ND"/>
    <s v="Sécuriser les informations sanitaires"/>
    <s v="Accorder des primes aux meilleurs"/>
    <s v="ND"/>
    <s v="passable"/>
    <s v="médiocre"/>
    <s v="passable"/>
    <s v="médiocre"/>
    <s v="Inexistant"/>
    <s v="médiocre"/>
    <s v="médiocre"/>
    <s v="Le SNIS actuel n'est pas approprié"/>
    <s v="Référentiel - Référentiels sémantiques métiers"/>
    <s v="Systèmes d’Information Hospitaliers (SIH)"/>
    <s v="Télémédecine comme fonction déportée de l'hôpital et intégrée à tous les processus de prise en charge"/>
    <n v="4"/>
    <n v="4"/>
    <n v="2"/>
    <n v="2"/>
    <n v="4"/>
    <n v="2"/>
    <n v="1"/>
    <n v="2"/>
    <n v="3"/>
    <x v="11"/>
    <s v="Oui"/>
    <n v="10"/>
    <s v="Changement assez important"/>
    <s v="Changement assez important"/>
    <s v="Changement assez important"/>
    <s v="Changement assez important"/>
    <s v="Changement assez important"/>
    <s v="Changement plus ou moins important"/>
    <s v="Changement assez important"/>
    <s v="L'apport et la maitrise de nouveaux outils peuvent permettre un changement important si les utilisateurs comprennent le bien fondé du projet"/>
    <s v="Je suis prêt à beaucoup changer"/>
    <s v="Je suis prêt à changer assez"/>
    <s v="Je suis prêt à changer assez"/>
    <s v="Je suis prêt à beaucoup changer"/>
    <s v="Je suis prêt à changer assez"/>
    <s v="Je suis prêt à changer assez"/>
    <s v="Je suis prêt à changer assez"/>
    <s v="J'adhère pleinement au projet et je vais m'investir à bien le comprendre et à l'utiliser"/>
    <s v="Partage des informations en temps réel"/>
    <s v="Collecte en temps réel des informations sanitaires "/>
    <s v="ND"/>
    <s v="Abandon du projet en plein déploiement"/>
    <s v="Manque de moyens financiers"/>
    <s v="Non adhésion du personnel"/>
    <s v="NB"/>
    <s v="ND"/>
    <s v="Faire aboutir le projet"/>
    <s v="Financer correctement le projet"/>
    <s v="Encourager les utilisateurs"/>
    <s v="ND"/>
    <s v="ND"/>
  </r>
  <r>
    <n v="85"/>
    <d v="2018-05-17T00:00:00"/>
    <s v="Nord"/>
    <s v="Woleu"/>
    <s v="OPN"/>
    <s v="Pharmacie"/>
    <s v="Public civil"/>
    <n v="9"/>
    <s v="Oyem 2ème arrondissment"/>
    <m/>
    <m/>
    <m/>
    <s v="ND"/>
    <n v="181609"/>
    <s v="ND"/>
    <s v="ND"/>
    <n v="4"/>
    <s v="NA"/>
    <s v="MINKO M'ONGOUA"/>
    <s v="FORTUNE"/>
    <n v="34"/>
    <x v="0"/>
    <x v="2"/>
    <s v="Magasinier"/>
    <s v="ND"/>
    <n v="7"/>
    <x v="10"/>
    <n v="4"/>
    <n v="7"/>
    <n v="1"/>
    <x v="5"/>
    <n v="7"/>
    <s v="Le SIS est un outil très important pour améliorer la situation sanitaire au gabon"/>
    <s v="ND"/>
    <s v="ND"/>
    <n v="10"/>
    <s v="Amélioration de la prise en charge du patient"/>
    <s v="Meilleure sécurité pour les patients"/>
    <s v="Gestion des épidémies et veille épidémiologique"/>
    <s v="La mauvaise utilisation des appareils"/>
    <s v="ND"/>
    <s v="ND"/>
    <s v="Formation des utilisateurs"/>
    <s v="ND"/>
    <s v="ND"/>
    <s v="Inexistant"/>
    <s v="bien"/>
    <s v="Inexistant"/>
    <s v="Excellent"/>
    <s v="Bien"/>
    <s v="Excellent"/>
    <s v="Inexistant"/>
    <s v="ND"/>
    <s v="Portail de l'Espace Numérique de Santé du Gabon (ENSG) pour les professionnels de la santé et les patients"/>
    <s v="Hébergement des données"/>
    <s v="Système de pilotage, des statistiques de la veille sanitaire de l’observatoire gabonais de santé"/>
    <n v="3"/>
    <n v="6"/>
    <n v="6"/>
    <n v="3"/>
    <n v="3"/>
    <n v="6"/>
    <n v="3"/>
    <n v="3"/>
    <n v="3"/>
    <x v="0"/>
    <s v="Oui"/>
    <n v="7"/>
    <s v="Changement très important"/>
    <s v="Changement assez important"/>
    <s v="Changement assez important"/>
    <s v="Changement assez important"/>
    <s v="Changement très important"/>
    <s v="Changement très important"/>
    <s v="Changement faible"/>
    <s v="ND"/>
    <s v="Je suis prêt à plus ou moins changer"/>
    <s v="Je suis prêt à changer assez"/>
    <s v="Je suis prêt à changer assez"/>
    <s v="Je suis prêt à beaucoup changer"/>
    <s v="Je suis prêt à beaucoup changer"/>
    <s v="Je suis prêt à beaucoup changer"/>
    <s v="Je suis prêt à plus ou moins changer"/>
    <s v="ND"/>
    <s v="Formation du personnel"/>
    <s v="Des outils fiables pour le bon fonctionnement"/>
    <s v="Bonne organisation du travail"/>
    <s v="Attention aux piratages de données"/>
    <s v="ND"/>
    <s v="ND"/>
    <s v="ND"/>
    <s v="ND"/>
    <s v="Sécuriser les SIS"/>
    <s v="ND"/>
    <s v="ND"/>
    <s v="ND"/>
    <s v="ND"/>
  </r>
  <r>
    <n v="86"/>
    <d v="2018-05-17T00:00:00"/>
    <s v="Nord"/>
    <s v="Woleu"/>
    <s v="DRSN"/>
    <s v="Administration régionale de santé"/>
    <s v="Public civil"/>
    <n v="6"/>
    <s v="Oyem 2ème arrondissment"/>
    <m/>
    <m/>
    <m/>
    <s v="ND"/>
    <n v="181609"/>
    <s v="ND"/>
    <s v="ND"/>
    <n v="4"/>
    <s v="NA"/>
    <s v="ELLANKOUNA"/>
    <s v="HENRI"/>
    <n v="46"/>
    <x v="0"/>
    <x v="3"/>
    <m/>
    <s v="ENASS"/>
    <s v="5mois"/>
    <x v="4"/>
    <n v="6"/>
    <n v="8"/>
    <n v="3"/>
    <x v="2"/>
    <n v="3"/>
    <s v="La bonne prise en charge des patients"/>
    <s v="La collaboration entre le personnel de la santé"/>
    <s v="La mise en place de l'outil informatique"/>
    <n v="8"/>
    <s v="Amélioration de la prise en charge du patient"/>
    <s v="Possibilité d'avoir une seconde opinion par un expert à distance"/>
    <s v="Possibilité de partager ses expériences terrain avec les autres"/>
    <s v="La mauvaise collaboration"/>
    <s v="Problème financier"/>
    <s v="Problème de communication"/>
    <s v="Instaurer une bonne collaboration entre le personnel de santé"/>
    <s v="Payement régulier des salaires"/>
    <s v="Mise en place d'un bon réseau"/>
    <s v="passable"/>
    <s v="passable"/>
    <s v="passable"/>
    <s v="médiocre"/>
    <s v="passable"/>
    <s v="passable"/>
    <s v="passable"/>
    <s v="ND"/>
    <s v="Portail de l'Espace Numérique de Santé du Gabon (ENSG) pour les professionnels de la santé et les patients"/>
    <s v="Hébergement des données"/>
    <s v="Système de pilotage, des statistiques de la veille sanitaire de l’observatoire gabonais de santé"/>
    <n v="5"/>
    <n v="5"/>
    <n v="5"/>
    <n v="8"/>
    <n v="8"/>
    <n v="8"/>
    <n v="5"/>
    <n v="5"/>
    <n v="5"/>
    <x v="10"/>
    <s v="Oui"/>
    <n v="8"/>
    <s v="Changement assez important"/>
    <s v="Changement très important"/>
    <s v="Changement assez important"/>
    <s v="Changement assez important"/>
    <s v="Changement assez important"/>
    <s v="Changement assez important"/>
    <s v="Changement plus ou moins important"/>
    <s v="ND"/>
    <s v="Je suis prêt à beaucoup changer"/>
    <s v="Je suis prêt à changer assez"/>
    <s v="Je suis prêt à beaucoup changer"/>
    <s v="Je suis prêt à changer assez"/>
    <s v="Je suis prêt à beaucoup changer"/>
    <s v="Je suis prêt à changer assez"/>
    <s v="Je suis prêt à changer assez"/>
    <s v="ND"/>
    <s v="Nous souhaitons que ce projet soit realisé pour le bien des patients"/>
    <s v="ND"/>
    <s v="ND"/>
    <s v="La divulgation du secret professionnel"/>
    <s v="Le désinteressement du patient"/>
    <s v="Données eronnées"/>
    <s v="ND"/>
    <s v="ND"/>
    <s v="Sécuriser les données/codes"/>
    <s v="Sensibilisation des patients"/>
    <s v="Rigueur pendant l'enrégistrement des données des patients"/>
    <s v="ND"/>
    <s v="ND"/>
  </r>
  <r>
    <n v="87"/>
    <d v="2018-05-17T00:00:00"/>
    <s v="Nord"/>
    <s v="Woleu"/>
    <s v="DRS"/>
    <s v="Administration régionale de santé"/>
    <s v="Public civil"/>
    <n v="6"/>
    <s v="Oyem 2ème arrondissement"/>
    <m/>
    <m/>
    <m/>
    <s v="ND"/>
    <n v="181609"/>
    <s v="ND"/>
    <s v="ND"/>
    <n v="4"/>
    <s v="NA"/>
    <s v="GNINGOME"/>
    <s v="CADY"/>
    <n v="42"/>
    <x v="0"/>
    <x v="3"/>
    <s v="Secrétaire de Santé"/>
    <s v="EPCA"/>
    <n v="4"/>
    <x v="4"/>
    <n v="8"/>
    <n v="6"/>
    <n v="6"/>
    <x v="7"/>
    <n v="3"/>
    <s v="Confidentialité des données"/>
    <s v="ND"/>
    <s v="ND"/>
    <n v="8"/>
    <s v="Accessibilité directe aux données du patient"/>
    <s v="Amélioration de la prise en charge du patient"/>
    <s v="Continuité des services"/>
    <s v="L'arret du projet pendant le déploiement"/>
    <s v="ND"/>
    <s v="ND"/>
    <s v="Bien évaluer le coût du projet"/>
    <s v="ND"/>
    <s v="ND"/>
    <s v="bien"/>
    <s v="passable"/>
    <s v="passable"/>
    <s v="passable"/>
    <s v="passable"/>
    <s v="passable"/>
    <s v="Inexistant"/>
    <s v="ND"/>
    <s v="Portail de l'Espace Numérique de Santé du Gabon (ENSG) pour les professionnels de la santé et les patients"/>
    <s v="Hébergement des données"/>
    <s v="Système de pilotage, des statistiques de la veille sanitaire de l’observatoire gabonais de santé"/>
    <n v="4"/>
    <n v="6"/>
    <n v="7"/>
    <n v="5"/>
    <n v="5"/>
    <n v="7"/>
    <n v="5"/>
    <n v="5"/>
    <n v="6"/>
    <x v="0"/>
    <s v="Oui"/>
    <n v="8"/>
    <s v="Changement plus ou moins important"/>
    <s v="Changement assez important"/>
    <s v="Changement assez important"/>
    <s v="Changement très important"/>
    <s v="Changement assez important"/>
    <s v="Changement assez important"/>
    <s v="Changement faible"/>
    <s v="ND"/>
    <s v="Je suis prêt à beaucoup changer"/>
    <s v="Je suis prêt à beaucoup changer"/>
    <s v="Je suis prêt à changer assez"/>
    <s v="Je suis prêt à plus ou moins changer"/>
    <s v="Je suis prêt à changer assez"/>
    <s v="Je suis prêt à plus ou moins changer"/>
    <s v="Je suis prêt à changer assez"/>
    <s v="ND"/>
    <s v="Prise en charge rapide du patient"/>
    <s v="Bonne collaboration entre les structures"/>
    <s v="ND"/>
    <s v="Défaillance technique"/>
    <s v="ND"/>
    <s v="ND"/>
    <s v="ND"/>
    <s v="ND"/>
    <s v="Assurer une bonne maintenance"/>
    <s v="ND"/>
    <s v="ND"/>
    <s v="ND"/>
    <s v="ND"/>
  </r>
  <r>
    <n v="88"/>
    <d v="2018-05-17T00:00:00"/>
    <s v="Nord"/>
    <s v="Woleu"/>
    <s v="Service Régional de SMI Oyem"/>
    <s v="SMI"/>
    <s v="Public civil"/>
    <n v="22"/>
    <s v="Oyem 1er arrondissement"/>
    <m/>
    <m/>
    <m/>
    <n v="2014"/>
    <n v="181609"/>
    <s v="ND"/>
    <s v="ND"/>
    <n v="5"/>
    <s v="NA"/>
    <s v="NZAMBA BOULINGUI"/>
    <s v="ANTOINE SNYDER"/>
    <n v="28"/>
    <x v="0"/>
    <x v="2"/>
    <s v="TS Biologie Medicale"/>
    <s v="USS"/>
    <n v="4"/>
    <x v="4"/>
    <n v="5"/>
    <n v="7"/>
    <n v="6"/>
    <x v="2"/>
    <n v="3"/>
    <s v="Voir les médecin à leur poste"/>
    <s v="Plus de retard de payement par le CNAMGS"/>
    <s v="ND"/>
    <n v="7"/>
    <s v="Une meilleure productivité des agents de santé"/>
    <s v="Meilleures conditions de travail des agents"/>
    <s v="Facilité de la recherche clinique grâce aux bases de données"/>
    <s v="Ne plus avoir la confidentialité des données"/>
    <s v="ND"/>
    <s v="ND"/>
    <s v="Mise en garde des agents sur la confidentialité des données "/>
    <s v="ND"/>
    <s v="ND"/>
    <s v="passable"/>
    <s v="passable"/>
    <s v="passable"/>
    <s v="Bien"/>
    <s v="passable"/>
    <s v="passable"/>
    <s v="médiocre"/>
    <s v="ND"/>
    <s v="Portail de l'Espace Numérique de Santé du Gabon (ENSG) pour les professionnels de la santé et les patients"/>
    <s v="Hébergement des données"/>
    <s v="Système de pilotage, des statistiques de la veille sanitaire de l’observatoire gabonais de santé"/>
    <n v="8"/>
    <n v="4"/>
    <n v="7"/>
    <n v="7"/>
    <n v="5"/>
    <n v="7"/>
    <n v="7"/>
    <n v="3"/>
    <n v="8"/>
    <x v="0"/>
    <s v="Oui"/>
    <n v="7"/>
    <s v="Changement plus ou moins important"/>
    <s v="Changement assez important"/>
    <s v="Changement plus ou moins important"/>
    <s v="Changement plus ou moins important"/>
    <s v="Changement assez important"/>
    <s v="Changement assez important"/>
    <s v="Changement plus ou moins important"/>
    <s v="ND"/>
    <s v="Je suis prêt à beaucoup changer"/>
    <s v="Je suis prêt à changer assez"/>
    <s v="Je suis prêt à changer assez"/>
    <s v="Je suis prêt à beaucoup changer"/>
    <s v="Je suis prêt à beaucoup changer"/>
    <s v="Je suis prêt à beaucoup changer"/>
    <s v="Je suis prêt à plus ou moins changer"/>
    <s v="ND"/>
    <s v="Avoir accès au mobile"/>
    <s v="ND"/>
    <s v="ND"/>
    <s v="Connexion internet est lente"/>
    <s v="ND"/>
    <s v="ND"/>
    <s v="ND"/>
    <s v="ND"/>
    <s v="Améliorer le débit internet"/>
    <s v="ND"/>
    <s v="ND"/>
    <s v="ND"/>
    <s v="ND"/>
  </r>
  <r>
    <n v="89"/>
    <d v="2018-05-17T00:00:00"/>
    <s v="Nord"/>
    <s v="Woleu"/>
    <s v="Base 09"/>
    <s v="BELE"/>
    <s v="Public civil"/>
    <n v="28"/>
    <s v="Oyem 1er arrondissement"/>
    <m/>
    <m/>
    <m/>
    <s v="ND"/>
    <n v="181609"/>
    <s v="ND"/>
    <s v="ND"/>
    <n v="4"/>
    <s v="NA"/>
    <s v="MINTSA"/>
    <s v="CHARLES"/>
    <n v="43"/>
    <x v="0"/>
    <x v="2"/>
    <s v="Agent Santé Publique"/>
    <s v="Université des sciences de la santé Ebolowa du Cameroun"/>
    <n v="2"/>
    <x v="4"/>
    <n v="5"/>
    <n v="9"/>
    <n v="6"/>
    <x v="4"/>
    <n v="7"/>
    <s v="Un SIS effectif"/>
    <s v="Un SIS actif et non passif"/>
    <s v="Un SIS aves suivi-évaluation"/>
    <n v="8"/>
    <s v="Facilité de la recherche clinique grâce aux bases de données"/>
    <s v="Archivage numéroque des informations médicales"/>
    <s v="Gestion des épidémies et veille épidémiologique"/>
    <s v="Manque de suivi"/>
    <s v="Pas de réseau téléphonique"/>
    <s v="Moyens financiers"/>
    <s v="Suivi-évaluation"/>
    <s v="Etendre le réseau dans tout le pays"/>
    <s v="Evaluer le coût du projet et de sa mise en œuvre "/>
    <s v="passable"/>
    <s v="bien"/>
    <s v="Bien"/>
    <s v="passable"/>
    <s v="passable"/>
    <s v="passable"/>
    <s v="passable"/>
    <s v="Donner de l'importance au SIS"/>
    <s v="Portail de l'Espace Numérique de Santé du Gabon (ENSG) pour les professionnels de la santé et les patients"/>
    <s v="Hébergement des données"/>
    <s v="Système de pilotage, des statistiques de la veille sanitaire de l’observatoire gabonais de santé"/>
    <n v="3"/>
    <n v="5"/>
    <n v="5"/>
    <n v="4"/>
    <n v="5"/>
    <n v="5"/>
    <n v="3"/>
    <n v="4"/>
    <n v="5"/>
    <x v="10"/>
    <s v="Oui"/>
    <n v="9"/>
    <s v="Changement assez important"/>
    <s v="Changement assez important"/>
    <s v="Changement très important"/>
    <s v="Changement très important"/>
    <s v="Changement très important"/>
    <s v="Changement très important"/>
    <s v="Changement très important"/>
    <s v="Les données exhaustives favorisent une bonne prise de décision"/>
    <s v="Je suis prêt à changer assez"/>
    <s v="Je suis prêt à changer assez"/>
    <s v="Je suis prêt à changer assez"/>
    <s v="Je suis prêt à changer assez"/>
    <s v="Je suis prêt à changer assez"/>
    <s v="Je suis prêt à changer assez"/>
    <s v="Je suis prêt à changer assez"/>
    <s v="Un changement positif est synonyme d'amélioration"/>
    <s v="Un SIS actif avec hébergement de données"/>
    <s v="ND"/>
    <s v="ND"/>
    <s v="Collecte d'effectifs d'hopitaux"/>
    <s v="Le circuit "/>
    <s v="Les acteurs"/>
    <s v="ND"/>
    <s v="ND"/>
    <s v="Responsabiliser les acteurs"/>
    <s v="Définir un bon circuit"/>
    <s v="Outiller les acteurs"/>
    <s v="ND"/>
    <s v="ND"/>
  </r>
  <r>
    <n v="90"/>
    <d v="2018-05-17T00:00:00"/>
    <s v="Nord"/>
    <s v="Woleu"/>
    <s v="SMI"/>
    <s v="SMI"/>
    <s v="Public civil"/>
    <n v="22"/>
    <s v="Oyem 1er arrondissement"/>
    <m/>
    <m/>
    <m/>
    <n v="2014"/>
    <n v="181609"/>
    <n v="10"/>
    <n v="30"/>
    <n v="4"/>
    <s v="NA"/>
    <s v="BIYIE EBO' O"/>
    <s v="FLORE"/>
    <n v="33"/>
    <x v="2"/>
    <x v="7"/>
    <s v="Psychologue"/>
    <s v="Université Omar Bongo"/>
    <n v="3"/>
    <x v="3"/>
    <n v="5"/>
    <n v="7"/>
    <n v="5"/>
    <x v="7"/>
    <n v="6"/>
    <s v="Amélioration de la gestion des données des patients"/>
    <s v="Améliorer la situation sanitaire des gabonais"/>
    <s v="Réduire les évacuations"/>
    <n v="7"/>
    <s v="Accessibilité directe aux données du patient"/>
    <s v="Amélioration de la prise en charge du patient"/>
    <s v="Interaction renforcée entre structures sanitaires et administrations de santé"/>
    <s v="Données non sécurisées"/>
    <s v="ND"/>
    <s v="ND"/>
    <s v="Sécuriser les données des patients"/>
    <s v="ND"/>
    <s v="ND"/>
    <s v="bien"/>
    <s v="passable"/>
    <s v="passable"/>
    <s v="Bien"/>
    <s v="Bien"/>
    <s v="Inexistant"/>
    <s v="passable"/>
    <s v="ND"/>
    <s v="Portail de l'Espace Numérique de Santé du Gabon (ENSG) pour les professionnels de la santé et les patients"/>
    <s v="Hébergement des données"/>
    <s v="Système de pilotage, des statistiques de la veille sanitaire de l’observatoire gabonais de santé"/>
    <n v="7"/>
    <n v="6"/>
    <n v="7"/>
    <n v="7"/>
    <n v="6"/>
    <n v="6"/>
    <n v="6"/>
    <n v="6"/>
    <n v="6"/>
    <x v="10"/>
    <s v="Oui"/>
    <n v="7"/>
    <s v="Changement assez important"/>
    <s v="Changement assez important"/>
    <s v="Changement assez important"/>
    <s v="Changement assez important"/>
    <s v="Changement plus ou moins important"/>
    <s v="Changement plus ou moins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Former premièrement les utilisateurs"/>
    <s v="Rendre disponible les outils de travail"/>
    <s v="ND"/>
    <s v="Manque de personnel qualifié"/>
    <s v="Problème de réalisation du projet"/>
    <s v="Pas de connexion internet dans certaines zones"/>
    <s v="ND"/>
    <s v="ND"/>
    <s v="Former les utilisateurs"/>
    <s v="Bonne organisation"/>
    <s v="Internet haut débit"/>
    <s v="ND"/>
    <s v="ND"/>
  </r>
  <r>
    <n v="91"/>
    <d v="2018-05-17T00:00:00"/>
    <s v="Nord"/>
    <s v="Woleu"/>
    <s v="SMI"/>
    <s v="SMI"/>
    <s v="Public civil"/>
    <n v="22"/>
    <s v="Oyem 1er arrondissement"/>
    <m/>
    <m/>
    <m/>
    <n v="2014"/>
    <n v="181609"/>
    <s v="ND"/>
    <s v="ND"/>
    <n v="4"/>
    <s v="NA"/>
    <s v="IBOUTI"/>
    <s v="NICOLE"/>
    <n v="48"/>
    <x v="0"/>
    <x v="3"/>
    <s v="Cadre en santé publique"/>
    <s v="INFASS"/>
    <n v="2"/>
    <x v="3"/>
    <n v="5"/>
    <n v="7"/>
    <n v="6"/>
    <x v="3"/>
    <n v="6"/>
    <s v="Facilité l'accès aux soins"/>
    <s v="Améliorer la prise en charge du patient"/>
    <s v="Réduire les rendez-vous"/>
    <n v="7"/>
    <s v="Amélioration de la prise en charge du patient"/>
    <s v="Possibilité d'avoir une seconde opinion par un expert à distance"/>
    <s v="Collecte et remontée d'informations sanitaires"/>
    <s v="La pérénisation"/>
    <s v="Manque de communication "/>
    <s v="ND"/>
    <s v="Former plus d'agents"/>
    <s v="Réseau national internet effectif"/>
    <s v="ND"/>
    <s v="passable"/>
    <s v="bien"/>
    <s v="passable"/>
    <s v="passable"/>
    <s v="passable"/>
    <s v="Inexistant"/>
    <s v="Inexistant"/>
    <s v="ND"/>
    <s v="Portail de l'Espace Numérique de Santé du Gabon (ENSG) pour les professionnels de la santé et les patients"/>
    <s v="Hébergement des données"/>
    <s v="Système de pilotage, des statistiques de la veille sanitaire de l’observatoire gabonais de santé"/>
    <n v="7"/>
    <n v="6"/>
    <n v="5"/>
    <n v="8"/>
    <n v="7"/>
    <n v="8"/>
    <n v="8"/>
    <n v="6"/>
    <n v="6"/>
    <x v="12"/>
    <s v="Oui"/>
    <n v="8"/>
    <s v="Changement assez important"/>
    <s v="Changement plus ou moins important"/>
    <s v="Changement plus ou moins important"/>
    <s v="Changement plus ou moins important"/>
    <s v="Changement plus ou moins important"/>
    <s v="Changement assez important"/>
    <s v="Changement faible"/>
    <s v="ND"/>
    <s v="Je suis prêt à beaucoup changer"/>
    <s v="Je suis prêt à changer assez"/>
    <s v="Je suis prêt à changer assez"/>
    <s v="Je suis prêt à beaucoup changer"/>
    <s v="Je suis prêt à beaucoup changer"/>
    <s v="Je suis prêt à changer assez"/>
    <s v="Je suis prêt à changer assez"/>
    <s v="ND"/>
    <s v="Améliorer les compétences"/>
    <s v="Améliorer l'archivage"/>
    <s v="Conservation des données"/>
    <s v="Problème d'archivage"/>
    <s v="Manque d'outils informatiques"/>
    <s v="ND"/>
    <s v="ND"/>
    <s v="ND"/>
    <s v="Bien faire l'enrégistrement des données"/>
    <s v="Mettre en place un bon système d'information"/>
    <s v="ND"/>
    <s v="ND"/>
    <s v="ND"/>
  </r>
  <r>
    <n v="92"/>
    <d v="2018-05-17T00:00:00"/>
    <s v="Nord"/>
    <s v="Woleu"/>
    <s v="DRS "/>
    <s v="Administration régionale de santé"/>
    <s v="Public civil"/>
    <n v="6"/>
    <s v="Oyem 2ème arrondissement"/>
    <m/>
    <m/>
    <m/>
    <s v="ND"/>
    <n v="181609"/>
    <s v="ND"/>
    <s v="ND"/>
    <n v="4"/>
    <s v="NA"/>
    <s v="MINTSA OBIANG"/>
    <s v="NESTOR"/>
    <n v="47"/>
    <x v="5"/>
    <x v="3"/>
    <s v="Cadre en santé publique"/>
    <s v="Institut privée Elat de Cameroun"/>
    <s v="2mois"/>
    <x v="6"/>
    <n v="5"/>
    <n v="10"/>
    <n v="5"/>
    <x v="4"/>
    <n v="1"/>
    <s v="Communication entre personnel de santé"/>
    <s v="Revoir une information à temps"/>
    <s v="Adhésion de la population"/>
    <n v="10"/>
    <s v="Une meilleure productivité des agents de santé"/>
    <s v="Accessibilité directe aux données du patient"/>
    <s v="Interaction renforcée entre structures sanitaires et administrations de santé"/>
    <s v="Divulguer les données du patient_x000a_"/>
    <s v="Problème d'archivage"/>
    <s v="ND"/>
    <s v="Sécuriser les données des patients"/>
    <s v="Sécuriser les archives"/>
    <s v="ND"/>
    <s v="bien"/>
    <s v="bien"/>
    <s v="passable"/>
    <s v="passable"/>
    <s v="passable"/>
    <s v="passable"/>
    <s v="bien"/>
    <s v="Limite au niveau du matériel, difficulté d'accès à la connexion internet"/>
    <s v="Portail de l'Espace Numérique de Santé du Gabon (ENSG) pour les professionnels de la santé et les patients"/>
    <s v="Hébergement des données"/>
    <s v="Système de pilotage, des statistiques de la veille sanitaire de l’observatoire gabonais de santé"/>
    <n v="6"/>
    <n v="5"/>
    <n v="5"/>
    <n v="7"/>
    <n v="7"/>
    <n v="5"/>
    <n v="4"/>
    <n v="3"/>
    <n v="2"/>
    <x v="10"/>
    <s v="Oui"/>
    <n v="8"/>
    <s v="Changement assez important"/>
    <s v="Changement très important"/>
    <s v="Changement très important"/>
    <s v="Changement très important"/>
    <s v="Changement très important"/>
    <s v="Changement très important"/>
    <s v="Changement plus ou moins important"/>
    <s v="Pourvu qu'on ne rencontre pas de problème de connexion"/>
    <s v="Je suis prêt à beaucoup changer"/>
    <s v="Je suis prêt à changer assez"/>
    <s v="Je suis prêt à beaucoup changer"/>
    <s v="Je suis prêt à beaucoup changer"/>
    <s v="Je suis prêt à beaucoup changer"/>
    <s v="Je suis prêt à changer assez"/>
    <s v="Je suis prêt à plus ou moins changer"/>
    <s v="Totale adhésion au projet"/>
    <s v="Disponibilité des outils informatiques"/>
    <s v="Disponibilité des kits de connexion"/>
    <s v="Réseau internet fiable"/>
    <s v="mauvaise Maintenance "/>
    <s v="zone non couverte de reseau "/>
    <s v="ND"/>
    <s v="ND"/>
    <s v="ND"/>
    <s v="Former une équipe pour la maintenance"/>
    <s v="Identifier les zones non couvertes"/>
    <s v="ND"/>
    <s v="ND"/>
    <s v="ND"/>
  </r>
  <r>
    <n v="93"/>
    <d v="2018-05-17T00:00:00"/>
    <s v="Nord"/>
    <s v="Woleu"/>
    <s v="DRS"/>
    <s v="Administration régionale de santé"/>
    <s v="Public civil"/>
    <n v="6"/>
    <s v="Oyem 2ème arrondissement"/>
    <m/>
    <m/>
    <m/>
    <s v="ND"/>
    <n v="181609"/>
    <s v="ND"/>
    <s v="ND"/>
    <n v="4"/>
    <s v="NA"/>
    <s v="EKOUA BEYEME"/>
    <s v="REMY THEOPHANE"/>
    <n v="34"/>
    <x v="2"/>
    <x v="2"/>
    <s v="Vacinemètre"/>
    <s v="Université cheikh anter diop UCAD"/>
    <s v="5mois"/>
    <x v="9"/>
    <n v="2"/>
    <n v="5"/>
    <n v="5"/>
    <x v="4"/>
    <n v="1"/>
    <s v="Améliorer la santé au gabon"/>
    <s v="Donner une nouvelle vision de la santé au gabon"/>
    <s v="Facilité le traitement des patients"/>
    <n v="8"/>
    <s v="Accessibilité directe aux données du patient"/>
    <s v="Amélioration de la qualité de la pratique"/>
    <s v="Gestion des épidémies et veille épidémiologique"/>
    <s v="Le refus de collaboration des agents"/>
    <s v="Difficulter de s'adapter"/>
    <s v="Faible débit de connexion internet"/>
    <s v="Imposer des formations aux agents"/>
    <s v="Expliquer le projet par étape"/>
    <s v="Internet à haut débit dans tous le pays"/>
    <s v="passable"/>
    <s v="Inexistant"/>
    <s v="passable"/>
    <s v="passable"/>
    <s v="passable"/>
    <s v="passable"/>
    <s v="passable"/>
    <s v="Formations pour accompagner le changement"/>
    <s v="Portail de l'Espace Numérique de Santé du Gabon (ENSG) pour les professionnels de la santé et les patients"/>
    <s v="Hébergement des données"/>
    <s v="Système de pilotage, des statistiques de la veille sanitaire de l’observatoire gabonais de santé"/>
    <n v="8"/>
    <n v="8"/>
    <n v="8"/>
    <n v="8"/>
    <n v="8"/>
    <n v="8"/>
    <n v="8"/>
    <n v="8"/>
    <n v="8"/>
    <x v="0"/>
    <s v="Oui"/>
    <n v="10"/>
    <s v="Changement assez important"/>
    <s v="Changement assez important"/>
    <s v="Changement plus ou moins important"/>
    <s v="Changement très important"/>
    <s v="Changement très important"/>
    <s v="Changement très important"/>
    <s v="Changement très important"/>
    <s v="ND"/>
    <s v="Je suis prêt à beaucoup changer"/>
    <s v="Je suis prêt à changer assez"/>
    <s v="Je suis prêt à changer assez"/>
    <s v="Je suis prêt à beaucoup changer"/>
    <s v="Je suis prêt à beaucoup changer"/>
    <s v="Je suis prêt à beaucoup changer"/>
    <s v="Je suis prêt à beaucoup changer"/>
    <s v="ND"/>
    <s v="Améliorer les conditions des patients"/>
    <s v="Facilité le travaill des agents de santé"/>
    <s v="Traiter facilement les épidémies dans les régions"/>
    <s v="Refus de coopérations des agents"/>
    <s v="Manque de suivi du projet"/>
    <s v="ND"/>
    <s v="ND"/>
    <s v="ND"/>
    <s v="Expliquer et sensibiliser les agents"/>
    <s v="Suivre le projet jusqu'à la mise en œuvre "/>
    <s v="ND"/>
    <s v="ND"/>
    <s v="ND"/>
  </r>
  <r>
    <n v="94"/>
    <d v="2018-05-17T00:00:00"/>
    <s v="Nord"/>
    <s v="Woleu"/>
    <s v="Centre hospitalier régional de Oyem"/>
    <s v="CHR"/>
    <s v="Public civil"/>
    <n v="320"/>
    <s v="Oyem 2ème arrondissement"/>
    <m/>
    <m/>
    <m/>
    <n v="2003"/>
    <n v="181609"/>
    <n v="5"/>
    <s v="60min"/>
    <n v="0"/>
    <s v="NA"/>
    <s v="ZUE ESSOUE"/>
    <s v="GONTRAN"/>
    <n v="44"/>
    <x v="0"/>
    <x v="3"/>
    <s v="IA"/>
    <s v="ENASS de Makokou"/>
    <n v="9"/>
    <x v="5"/>
    <n v="6"/>
    <n v="8"/>
    <n v="4"/>
    <x v="2"/>
    <n v="8"/>
    <s v="Assurer un suivi des patients"/>
    <s v="Eviter les dépenses des patients"/>
    <s v="Mieux orienter les patients"/>
    <n v="9"/>
    <s v="Accessibilité directe aux données du patient"/>
    <s v="Meilleure sécurité pour les patients"/>
    <s v="Archivage numérique des informations médicales"/>
    <s v="Pas de prise en charge"/>
    <s v="Pas de structures"/>
    <s v="Personnel non qualifié"/>
    <s v="Instaurer la prise en charge"/>
    <s v="Construire les structures d'accueil du projet"/>
    <s v="Former le personnel"/>
    <s v="bien"/>
    <s v="bien"/>
    <s v="Bien"/>
    <s v="Bien"/>
    <s v="Bien"/>
    <s v="Bien"/>
    <s v="bien"/>
    <s v="ND"/>
    <s v="Référentiel - Identification des patients"/>
    <s v="Systèmes d’Information Hospitaliers (SIH)"/>
    <s v="Télémédecine comme fonction déportée de l'hôpital et intégrée à tous les processus de prise en charge"/>
    <n v="7"/>
    <n v="8"/>
    <n v="7"/>
    <n v="6"/>
    <n v="5"/>
    <n v="5"/>
    <n v="5"/>
    <n v="7"/>
    <n v="7"/>
    <x v="13"/>
    <s v="Oui"/>
    <n v="6"/>
    <s v="Changement plus ou moins important"/>
    <s v="Changement plus ou moins important"/>
    <s v="Changement plus ou moins important"/>
    <s v="Changement plus ou moins important"/>
    <s v="Changement plus ou moins important"/>
    <s v="Changement plus ou moins important"/>
    <s v="Changement plus ou moins important"/>
    <s v="ND"/>
    <s v="Je suis prêt à plus ou moins changer"/>
    <s v="Je suis prêt à changer assez"/>
    <s v="Je suis prêt à changer assez"/>
    <s v="Je suis prêt à changer assez"/>
    <s v="Je suis prêt à changer assez"/>
    <s v="Je suis prêt à changer assez"/>
    <s v="Je suis prêt à changer assez"/>
    <s v="ND"/>
    <s v="Améliorer l'état de santé des patients"/>
    <s v="ND"/>
    <s v="ND"/>
    <s v="Pas de prise en charge"/>
    <s v="Pas de moyens pour la mise en œuvre du projet"/>
    <s v="Pas de collaboration entre agents"/>
    <s v="Pas de suivi du projet"/>
    <s v="ND"/>
    <s v="Instaurer la prise en charge"/>
    <s v="Mettre assez de financement sur le projet"/>
    <s v="Sensibilisation des agents"/>
    <s v="Faire un suivi correcte"/>
    <s v="ND"/>
  </r>
  <r>
    <n v="95"/>
    <d v="2018-05-17T00:00:00"/>
    <s v="Nord"/>
    <s v="Woleu"/>
    <s v="Centre hospitalier régional de Oyem"/>
    <s v="CHR"/>
    <s v="Public civil"/>
    <n v="320"/>
    <s v="Oyem 2ème arrondissement"/>
    <m/>
    <m/>
    <m/>
    <n v="2003"/>
    <n v="181609"/>
    <n v="10"/>
    <n v="10"/>
    <n v="0"/>
    <s v="NA"/>
    <s v="EKADAKE "/>
    <s v="OBIANG"/>
    <n v="53"/>
    <x v="2"/>
    <x v="7"/>
    <s v="Chirurgien"/>
    <s v="FMSS Libreville"/>
    <n v="21"/>
    <x v="4"/>
    <n v="8"/>
    <n v="10"/>
    <n v="3"/>
    <x v="4"/>
    <n v="6"/>
    <s v="Améliorer la prise en charge des patients"/>
    <s v="Rentre plus dynamique de système santé"/>
    <s v="Collaboration en praticiens"/>
    <n v="9"/>
    <s v="Une meilleure productivité des agents de santé"/>
    <s v="Amélioration de la prise en charge du patient"/>
    <s v="Amélioration de la qualité de la pratique"/>
    <s v="Divulguer le secret patient"/>
    <s v="Pas d'internet"/>
    <s v="ND"/>
    <s v="Sécurisation des accès"/>
    <s v="Installer internet haut débit"/>
    <s v="ND"/>
    <s v="Inexistant"/>
    <s v="médiocre"/>
    <s v="Inexistant"/>
    <s v="médiocre"/>
    <s v="passable"/>
    <s v="Inexistant"/>
    <s v="Inexistant"/>
    <s v="Tout est à refaire"/>
    <s v="Référentiel - Identification des patients"/>
    <s v="Systèmes d’Information Hospitaliers (SIH)"/>
    <s v="Télémédecine comme fonction déportée de l'hôpital et intégrée à tous les processus de prise en charge"/>
    <n v="8"/>
    <n v="8"/>
    <n v="8"/>
    <n v="8"/>
    <n v="8"/>
    <n v="8"/>
    <n v="5"/>
    <n v="7"/>
    <n v="5"/>
    <x v="13"/>
    <s v="Oui"/>
    <n v="10"/>
    <s v="Changement très important"/>
    <s v="Changement assez important"/>
    <s v="Changement assez important"/>
    <s v="Changement très important"/>
    <s v="Changement très important"/>
    <s v="Changement assez important"/>
    <s v="Changement assez important"/>
    <s v="Connaissance du patient et bonne prise en charge "/>
    <s v="Je suis prêt à changer assez"/>
    <s v="Je suis prêt à changer assez"/>
    <s v="Je suis prêt à changer assez"/>
    <s v="Je suis prêt à changer assez"/>
    <s v="Je suis prêt à changer assez"/>
    <s v="Je suis prêt à changer assez"/>
    <s v="Je suis prêt à changer assez"/>
    <s v="Prise en charge améliorer des patients"/>
    <s v="Améliorer le système de santé actuel"/>
    <s v="ND"/>
    <s v="ND"/>
    <s v="Dossier patient connu par assez de personnes"/>
    <s v="ND"/>
    <s v="ND"/>
    <s v="ND"/>
    <s v="ND"/>
    <s v="Sécuriser les informations du patients"/>
    <s v="ND"/>
    <s v="ND"/>
    <s v="ND"/>
    <s v="ND"/>
  </r>
  <r>
    <n v="96"/>
    <d v="2018-05-17T00:00:00"/>
    <s v="Nord"/>
    <s v="Woleu"/>
    <s v="Centre hospitalier régional de Oyem"/>
    <s v="CHR"/>
    <s v="Public civil"/>
    <n v="320"/>
    <s v="Oyem 2ème arrondissement"/>
    <m/>
    <m/>
    <m/>
    <n v="2003"/>
    <n v="181609"/>
    <n v="20"/>
    <n v="15"/>
    <n v="0"/>
    <s v="NA"/>
    <s v="MVE"/>
    <s v="NKA"/>
    <n v="44"/>
    <x v="3"/>
    <x v="6"/>
    <m/>
    <s v="ENASS"/>
    <n v="10"/>
    <x v="6"/>
    <n v="5"/>
    <n v="10"/>
    <n v="5"/>
    <x v="4"/>
    <n v="10"/>
    <s v="Créer la motivation des agents"/>
    <s v="Meilleure productivité"/>
    <s v="Meilleur suivi des patients"/>
    <n v="10"/>
    <s v="Possibilité d'avoir une seconde opinion par un expert à distance"/>
    <s v="Accessibilité directe aux données du patient"/>
    <s v="Gestion des épidémies et veille épidémiologique"/>
    <s v="Financement"/>
    <s v="Aquisition des équipements"/>
    <s v="Disponibilité des agents"/>
    <s v="Chercher un bon financement"/>
    <s v="Commencer par en parler aux concernés"/>
    <s v="Prendre en compte les doléances des agents"/>
    <s v="Inexistant"/>
    <s v="passable"/>
    <s v="Inexistant"/>
    <s v="passable"/>
    <s v="médiocre"/>
    <s v="Inexistant"/>
    <s v="Inexistant"/>
    <s v="ND"/>
    <s v="Référentiel - Identification des patients"/>
    <s v="Systèmes d’Information Hospitaliers (SIH)"/>
    <s v="Télémédecine comme fonction déportée de l'hôpital et intégrée à tous les processus de prise en charge"/>
    <n v="6"/>
    <n v="10"/>
    <n v="8"/>
    <n v="7"/>
    <n v="10"/>
    <n v="9"/>
    <n v="7"/>
    <n v="10"/>
    <n v="9"/>
    <x v="2"/>
    <s v="Oui"/>
    <n v="10"/>
    <s v="Changement très important"/>
    <s v="Changement très important"/>
    <s v="Changement assez important"/>
    <s v="Changement très important"/>
    <s v="Changement très important"/>
    <s v="Changement assez important"/>
    <s v="Changement assez important"/>
    <s v="ND"/>
    <s v="Je suis prêt à beaucoup changer"/>
    <s v="Je suis prêt à beaucoup changer"/>
    <s v="Je suis prêt à beaucoup changer"/>
    <s v="Je suis prêt à changer assez"/>
    <s v="Je suis prêt à changer assez"/>
    <s v="Je suis prêt à beaucoup changer"/>
    <s v="Je suis prêt à beaucoup changer"/>
    <s v="ND"/>
    <s v="Meilleur répartition  des taches "/>
    <s v="Traçabilité des actes"/>
    <s v="Meilleur prise en charge"/>
    <s v="Heures supplémentaires au travail"/>
    <s v="Renouvellement des équipements"/>
    <s v="Moyens financiers énormes"/>
    <s v="ND"/>
    <s v="ND"/>
    <s v="Faire plusieurs séances de formation et d'éducation"/>
    <s v="Mettre en place une bonne politique et signer des conventions pour l'acquisition des équipements"/>
    <s v="Faire une bonne politique de gestion des finances "/>
    <s v="ND"/>
    <s v="ND"/>
  </r>
  <r>
    <n v="97"/>
    <d v="2018-05-17T00:00:00"/>
    <s v="Nord"/>
    <s v="Woleu"/>
    <s v="Centre hospitalier régional de Oyem"/>
    <s v="CHR"/>
    <s v="Public civil"/>
    <n v="320"/>
    <s v="Oyem 2ème arrondissement"/>
    <m/>
    <m/>
    <m/>
    <n v="2003"/>
    <n v="181609"/>
    <n v="5"/>
    <n v="45"/>
    <n v="0"/>
    <s v="NA"/>
    <s v="NGATSALA"/>
    <s v="ARMAND"/>
    <n v="44"/>
    <x v="3"/>
    <x v="6"/>
    <m/>
    <s v="USS"/>
    <n v="8"/>
    <x v="4"/>
    <n v="7"/>
    <n v="10"/>
    <n v="5"/>
    <x v="7"/>
    <n v="5"/>
    <s v="Meilleur prise en charge des patients"/>
    <s v="Une amélioataion du plateau technique"/>
    <s v="Un meilleur suivi des patients"/>
    <n v="10"/>
    <s v="Une meilleure productivité des agents de santé"/>
    <s v="Accessibilité directe aux données du patient"/>
    <s v="Amélioration de la prise en charge du patient"/>
    <s v="Risque d'échec du projet"/>
    <s v="Manque de ressources financières"/>
    <s v="ND"/>
    <s v="Faire un suivi régulier du projet"/>
    <s v="Mobiliser assez de ressources "/>
    <s v="ND"/>
    <s v="Inexistant"/>
    <s v="Inexistant"/>
    <s v="Inexistant"/>
    <s v="Inexistant"/>
    <s v="Inexistant"/>
    <s v="Inexistant"/>
    <s v="Inexistant"/>
    <s v="ND"/>
    <s v="Référentiel - Identification des patients"/>
    <s v="Systèmes d’Information Hospitaliers (SIH)"/>
    <s v="Télémédecine comme fonction déportée de l'hôpital et intégrée à tous les processus de prise en charge"/>
    <n v="8"/>
    <n v="8"/>
    <n v="8"/>
    <n v="7"/>
    <n v="7"/>
    <n v="7"/>
    <n v="8"/>
    <n v="5"/>
    <n v="5"/>
    <x v="13"/>
    <s v="Oui"/>
    <n v="10"/>
    <s v="Changement assez important"/>
    <s v="Changement assez important"/>
    <s v="Changement assez important"/>
    <s v="Changement assez important"/>
    <s v="Changement assez important"/>
    <s v="Changement assez important"/>
    <s v="Changement assez important"/>
    <s v="Le SIS permettra un meilleur suivi des patients"/>
    <s v="Je suis prêt à beaucoup changer"/>
    <s v="Je suis prêt à beaucoup changer"/>
    <s v="Je suis prêt à beaucoup changer"/>
    <s v="Je suis prêt à beaucoup changer"/>
    <s v="Je suis prêt à beaucoup changer"/>
    <s v="Je suis prêt à beaucoup changer"/>
    <s v="Je suis prêt à beaucoup changer"/>
    <s v="ND"/>
    <s v="La réalisation immédiate du projet"/>
    <s v="Le déploiement du projet dans tout le pays"/>
    <s v="Formation du personnel"/>
    <s v="Manque de ressources humaines "/>
    <s v="ND"/>
    <s v="ND"/>
    <s v="ND"/>
    <s v="ND"/>
    <s v="Recruter et former le personnel "/>
    <s v="ND"/>
    <s v="ND"/>
    <s v="ND"/>
    <s v="ND"/>
  </r>
  <r>
    <n v="98"/>
    <d v="2018-05-17T00:00:00"/>
    <s v="Nord"/>
    <s v="Woleu"/>
    <s v="Centre hospitalier régional de Oyem"/>
    <s v="CHR"/>
    <s v="Public civil"/>
    <n v="320"/>
    <s v="Oyem 2ème arrondissement"/>
    <m/>
    <m/>
    <m/>
    <n v="2003"/>
    <n v="181609"/>
    <n v="6"/>
    <s v="ND"/>
    <n v="0"/>
    <s v="NA"/>
    <s v="MBAMBANDJA"/>
    <s v="PIERRE"/>
    <n v="46"/>
    <x v="0"/>
    <x v="3"/>
    <m/>
    <s v="ENASS"/>
    <n v="8"/>
    <x v="3"/>
    <n v="7"/>
    <n v="9"/>
    <n v="5"/>
    <x v="2"/>
    <n v="7"/>
    <s v="Amélioration de la prise en charge du patient"/>
    <s v="ND"/>
    <s v="ND"/>
    <n v="8"/>
    <s v="Une meilleure productivité des agents de santé"/>
    <s v="Possibilité d'avoir une seconde opinion par un expert à distance"/>
    <s v="Meilleure sécurité pour les patients"/>
    <s v="La viabilité du projet"/>
    <s v="ND"/>
    <s v="ND"/>
    <s v="Un réel suivi, une coordination et contrôle permanent "/>
    <s v="ND"/>
    <s v="ND"/>
    <s v="médiocre"/>
    <s v="Inexistant"/>
    <s v="médiocre"/>
    <s v="médiocre"/>
    <s v="passable"/>
    <s v="médiocre"/>
    <s v="passable"/>
    <s v="ND"/>
    <s v="Référentiel - Identification des patients"/>
    <s v="Systèmes d’Information Hospitaliers (SIH)"/>
    <s v="Télémédecine comme fonction déportée de l'hôpital et intégrée à tous les processus de prise en charge"/>
    <n v="4"/>
    <n v="5"/>
    <n v="5"/>
    <n v="4"/>
    <n v="6"/>
    <n v="5"/>
    <n v="4"/>
    <n v="5"/>
    <n v="4"/>
    <x v="4"/>
    <s v="Oui"/>
    <n v="8"/>
    <s v="Changement assez important"/>
    <s v="Changement plus ou moins important"/>
    <s v="Changement assez important"/>
    <s v="Changement très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La mise en œuvre de ce projet va améliorer notre système de santé"/>
    <s v="Bonne prise en charge des patients_x000a_"/>
    <s v="ND"/>
    <s v="ND"/>
    <s v="Le manque d'outils"/>
    <s v="ND"/>
    <s v="ND"/>
    <s v="ND"/>
    <s v="ND"/>
    <s v="Prévoir des agents sur place pour la maintenance"/>
    <s v="ND"/>
    <s v="ND"/>
    <s v="ND"/>
    <s v="ND"/>
  </r>
  <r>
    <n v="99"/>
    <d v="2018-05-17T00:00:00"/>
    <s v="Nord"/>
    <s v="Woleu"/>
    <s v="Centre hospitalier régional de Oyem"/>
    <s v="CHR"/>
    <s v="Public civil"/>
    <n v="320"/>
    <s v="Oyem 2ème arrondissement"/>
    <m/>
    <m/>
    <m/>
    <n v="2003"/>
    <n v="181609"/>
    <n v="30"/>
    <n v="20"/>
    <n v="0"/>
    <s v="NA"/>
    <s v="ONDO "/>
    <s v="DARY"/>
    <n v="41"/>
    <x v="2"/>
    <x v="4"/>
    <m/>
    <s v="FMSS Libreville"/>
    <n v="5"/>
    <x v="2"/>
    <n v="1"/>
    <n v="8"/>
    <n v="3"/>
    <x v="2"/>
    <n v="4"/>
    <s v="Efficacité"/>
    <s v="Rapidité"/>
    <s v="Acessibilité"/>
    <n v="8"/>
    <s v="Une meilleure productivité des agents de santé"/>
    <s v="Possibilité d'avoir une seconde opinion par un expert à distance"/>
    <s v="Accessibilité à la formation médicale continue à distance"/>
    <s v="Incompréhension"/>
    <s v="Non adhésion de certains professionnels de santé"/>
    <s v="Non réalisation"/>
    <s v="Sensibilisation"/>
    <s v="Séance de travail"/>
    <s v="Mise en œuvre effective"/>
    <s v="Inexistant"/>
    <s v="Inexistant"/>
    <s v="Inexistant"/>
    <s v="médiocre"/>
    <s v="médiocre"/>
    <s v="Inexistant"/>
    <s v="médiocre"/>
    <s v="ND"/>
    <s v="Référentiel - Identification des patients"/>
    <s v="Systèmes d’Information Hospitaliers (SIH)"/>
    <s v="Télémédecine comme fonction déportée de l'hôpital et intégrée à tous les processus de prise en charge"/>
    <n v="2"/>
    <n v="4"/>
    <n v="4"/>
    <n v="7"/>
    <n v="5"/>
    <n v="7"/>
    <n v="3"/>
    <n v="3"/>
    <n v="3"/>
    <x v="4"/>
    <s v="Oui"/>
    <n v="8"/>
    <s v="Changement assez important"/>
    <s v="Changement assez important"/>
    <s v="Changement assez important"/>
    <s v="Changement très important"/>
    <s v="Changement très important"/>
    <s v="Changement très important"/>
    <s v="Changement plus ou moins important"/>
    <s v="ND"/>
    <s v="Je suis prêt à changer assez"/>
    <s v="Je suis prêt à changer assez"/>
    <s v="Je suis prêt à changer assez"/>
    <s v="Je suis prêt à beaucoup changer"/>
    <s v="Je suis prêt à beaucoup changer"/>
    <s v="Je suis prêt à beaucoup changer"/>
    <s v="Je suis prêt à beaucoup changer"/>
    <s v="ND"/>
    <s v="Disponibilité des informations"/>
    <s v="Efficacité"/>
    <s v="Adhésion de tous"/>
    <s v="Incompréhension"/>
    <s v="Non adhésion des collaborateurs"/>
    <s v="Indisponibilité"/>
    <s v="ND"/>
    <s v="ND"/>
    <s v="Sensibilisation"/>
    <s v="Séances de travail "/>
    <s v="Accès simplifié"/>
    <s v="ND"/>
    <s v="ND"/>
  </r>
  <r>
    <n v="100"/>
    <d v="2018-05-17T00:00:00"/>
    <s v="Nord"/>
    <s v="Woleu"/>
    <s v="Centre hospitalier régional de Oyem"/>
    <s v="CHR"/>
    <s v="Public civil"/>
    <n v="320"/>
    <s v="Oyem 2ème arrondissement"/>
    <m/>
    <m/>
    <m/>
    <n v="2003"/>
    <n v="181609"/>
    <n v="30"/>
    <n v="20"/>
    <n v="0"/>
    <s v="NA"/>
    <s v="TOUNG ONDO"/>
    <s v="GERMAIN"/>
    <n v="40"/>
    <x v="3"/>
    <x v="6"/>
    <m/>
    <s v="ENASS"/>
    <n v="10"/>
    <x v="5"/>
    <n v="2"/>
    <n v="10"/>
    <n v="10"/>
    <x v="3"/>
    <n v="6"/>
    <s v="En avance sur les autres pays de la sous-région"/>
    <s v="ND"/>
    <s v="ND"/>
    <n v="6"/>
    <s v="Une meilleure productivité des agents de santé"/>
    <s v="Facilité de la recherche clinique grâce aux bases de données"/>
    <s v="Collecte et remontée d'informations sanitaires"/>
    <s v="Une mauvaise gestion"/>
    <s v="ND "/>
    <s v="ND"/>
    <s v="Suivi du projet"/>
    <s v="ND"/>
    <s v="ND"/>
    <s v="médiocre"/>
    <s v="passable"/>
    <s v="médiocre"/>
    <s v="médiocre"/>
    <s v="passable"/>
    <s v="passable"/>
    <s v="passable"/>
    <s v="ND"/>
    <s v="Référentiel - Identification des patients"/>
    <s v="Systèmes d’Information Hospitaliers (SIH)"/>
    <s v="Télémédecine comme fonction déportée de l'hôpital et intégrée à tous les processus de prise en charge"/>
    <n v="3"/>
    <n v="5"/>
    <n v="5"/>
    <n v="5"/>
    <n v="5"/>
    <n v="5"/>
    <n v="4"/>
    <n v="5"/>
    <n v="3"/>
    <x v="4"/>
    <s v="Oui"/>
    <n v="9"/>
    <s v="Changement plus ou moins important"/>
    <s v="Changement faible"/>
    <s v="Changement plus ou moins important"/>
    <s v="Changement plus ou moins important"/>
    <s v="Changement plus ou moins important"/>
    <s v="Changement plus ou moins important"/>
    <s v="Changement assez important"/>
    <s v="ND"/>
    <s v="Je suis prêt à plus ou moins changer"/>
    <s v="Je suis un peu prêt à changer"/>
    <s v="Je suis un peu prêt à changer"/>
    <s v="Je suis prêt à plus ou moins changer"/>
    <s v="Je suis prêt à plus ou moins changer"/>
    <s v="Je suis prêt à plus ou moins changer"/>
    <s v="Je suis prêt à changer assez"/>
    <s v="Améliorer le système de santé conformément au projet"/>
    <s v="La réussite au niveau national"/>
    <s v="ND"/>
    <s v="ND"/>
    <s v="Non applicabilité"/>
    <s v="Pas de suivi"/>
    <s v="ND"/>
    <s v="ND"/>
    <s v="ND"/>
    <s v="Mise en  œuvre effective sur le plan national "/>
    <s v="Associer l'Etat sur le projet"/>
    <s v="ND"/>
    <s v="ND"/>
    <s v="ND"/>
  </r>
  <r>
    <n v="101"/>
    <d v="2018-05-17T00:00:00"/>
    <s v="Nord"/>
    <s v="Woleu"/>
    <s v="Centre hospitalier régional de Oyem"/>
    <s v="CHR"/>
    <s v="Public civil"/>
    <n v="320"/>
    <s v="Oyem 2ème arrondissement"/>
    <m/>
    <m/>
    <m/>
    <n v="2003"/>
    <n v="181609"/>
    <n v="20"/>
    <n v="15"/>
    <n v="0"/>
    <s v="NA"/>
    <s v="ONGONE"/>
    <s v="GUY-BERTRAN"/>
    <n v="50"/>
    <x v="3"/>
    <x v="6"/>
    <m/>
    <s v="INFASS"/>
    <n v="10"/>
    <x v="3"/>
    <n v="5"/>
    <n v="8"/>
    <n v="5"/>
    <x v="5"/>
    <n v="5"/>
    <s v="Amélioration de la qualité des soins"/>
    <s v="Meilleure productivité des agents de santé"/>
    <s v="Meilleure sécurité pour les patients"/>
    <n v="7"/>
    <s v="Une meilleure productivité des agents de santé"/>
    <s v="Amélioration de la qualité de la pratique"/>
    <s v="Meilleure sécurité pour les patients"/>
    <s v="Non réalisation du projet"/>
    <s v="ND"/>
    <s v="ND"/>
    <s v="Associer le gouvernement à la mise œuvre "/>
    <s v="ND"/>
    <s v="ND"/>
    <s v="médiocre"/>
    <s v="Inexistant"/>
    <s v="médiocre"/>
    <s v="médiocre"/>
    <s v="médiocre"/>
    <s v="médiocre"/>
    <s v="passable"/>
    <s v="ND"/>
    <s v="Référentiel - Identification des patients"/>
    <s v="Systèmes d’Information Hospitaliers (SIH)"/>
    <s v="Télémédecine comme fonction déportée de l'hôpital et intégrée à tous les processus de prise en charge"/>
    <n v="1"/>
    <n v="10"/>
    <n v="10"/>
    <n v="6"/>
    <n v="9"/>
    <n v="9"/>
    <n v="5"/>
    <n v="10"/>
    <n v="8"/>
    <x v="4"/>
    <s v="Oui"/>
    <n v="10"/>
    <s v="Changement assez important"/>
    <s v="Changement assez important"/>
    <s v="Changement assez important"/>
    <s v="Changement plus ou moins important"/>
    <s v="Changement plus ou moins important"/>
    <s v="Changement assez important"/>
    <s v="Changement faible"/>
    <s v="ND"/>
    <s v="Je suis prêt à beaucoup changer"/>
    <s v="Je ne suis pas du tout prêt à changer"/>
    <s v="Je suis prêt à plus ou moins changer"/>
    <s v="Je suis prêt à changer assez"/>
    <s v="Je suis prêt à changer assez"/>
    <s v="Je suis prêt à changer assez"/>
    <s v="Je ne suis pas du tout prêt à changer"/>
    <s v="Même si l'adhésion et le changement sont parfois difficile, je suis prêt à changer "/>
    <s v="Meilleure traçabilité et suivi des patients"/>
    <s v="ND"/>
    <s v="ND"/>
    <s v="Absence d'internet"/>
    <s v="Manque de maintenance"/>
    <s v="Manque de compétence"/>
    <s v="ND"/>
    <s v="ND"/>
    <s v="Internet en permanence"/>
    <s v="Prévoir une équipe de maintenance"/>
    <s v="Formation et outils adaptés"/>
    <s v="ND"/>
    <s v="ND"/>
  </r>
  <r>
    <n v="102"/>
    <d v="2018-05-17T00:00:00"/>
    <s v="Nord"/>
    <s v="Woleu"/>
    <s v="Centre hospitalier régional de Oyem"/>
    <s v="CHR"/>
    <s v="Public civil"/>
    <n v="320"/>
    <s v="Oyem 2ème arrondissement"/>
    <m/>
    <m/>
    <m/>
    <n v="2003"/>
    <n v="181609"/>
    <n v="20"/>
    <n v="15"/>
    <n v="0"/>
    <s v="NA"/>
    <s v="NSOUROU NZE"/>
    <s v="JUSTINE"/>
    <n v="58"/>
    <x v="3"/>
    <x v="6"/>
    <m/>
    <s v="INFASS"/>
    <n v="15"/>
    <x v="6"/>
    <n v="5"/>
    <n v="10"/>
    <n v="5"/>
    <x v="2"/>
    <n v="8"/>
    <s v="Archivage numérique des infos médicales"/>
    <s v="Permettre de transmettre le résultat du malade à distance pour la CTA (cliché radio)"/>
    <s v="Meilleure sécurité pour les patients"/>
    <n v="9"/>
    <s v="Une meilleure productivité des agents de santé"/>
    <s v="Accessibilité directe aux données du patient"/>
    <s v="Possibilité d'avoir une seconde opinion par un expert à distance"/>
    <s v="Personnel non qualifié"/>
    <s v="Vétusté des outils exitants "/>
    <s v="ND"/>
    <s v="Recruter ou former le personnel existant"/>
    <s v="Installer des outils adéquats"/>
    <s v="ND"/>
    <s v="passable"/>
    <s v="Inexistant"/>
    <s v="Inexistant"/>
    <s v="Inexistant"/>
    <s v="Inexistant"/>
    <s v="Inexistant"/>
    <s v="Inexistant"/>
    <s v="ND"/>
    <s v="Référentiel - Identification des patients"/>
    <s v="Systèmes d’Information Hospitaliers (SIH)"/>
    <s v="Télémédecine comme fonction déportée de l'hôpital et intégrée à tous les processus de prise en charge"/>
    <n v="2"/>
    <n v="7"/>
    <n v="4"/>
    <n v="3"/>
    <n v="6"/>
    <n v="5"/>
    <n v="6"/>
    <n v="8"/>
    <n v="7"/>
    <x v="2"/>
    <s v="Oui"/>
    <n v="8"/>
    <s v="Aucun changement"/>
    <s v="Changement plus ou moins important"/>
    <s v="Changement faible"/>
    <s v="Changement assez important"/>
    <s v="Changement assez important"/>
    <s v="Changement assez important"/>
    <s v="Changement plus ou moins important"/>
    <s v="ND"/>
    <s v="Je suis prêt à changer assez"/>
    <s v="Je suis prêt à plus ou moins changer"/>
    <s v="Je suis prêt à changer assez"/>
    <s v="Je suis prêt à changer assez"/>
    <s v="Je suis prêt à plus ou moins changer"/>
    <s v="Je suis prêt à changer assez"/>
    <s v="Je suis prêt à changer assez"/>
    <s v="ND"/>
    <s v="Renouvellement des outils:données exactes"/>
    <s v="Formation continue : bon rendement"/>
    <s v="Suivi-évaluation: meilleure perfomance"/>
    <s v="Défaillance technique"/>
    <s v="Personnel non qualifié"/>
    <s v="ND"/>
    <s v="ND"/>
    <s v="ND"/>
    <s v="Dotation de matériels"/>
    <s v="Formation du personnel"/>
    <s v="ND"/>
    <s v="ND"/>
    <s v="ND"/>
  </r>
  <r>
    <n v="103"/>
    <d v="2018-05-17T00:00:00"/>
    <s v="Nord"/>
    <s v="Woleu"/>
    <s v="Centre hospitalier régional de Oyem"/>
    <s v="CHR"/>
    <s v="Public civil"/>
    <n v="320"/>
    <s v="Oyem 2ème arrondissement"/>
    <m/>
    <m/>
    <m/>
    <n v="2003"/>
    <n v="181609"/>
    <n v="5"/>
    <s v="60min"/>
    <n v="0"/>
    <s v="NA"/>
    <s v="ZUE NKOU"/>
    <s v="PROSPER"/>
    <n v="42"/>
    <x v="3"/>
    <x v="6"/>
    <m/>
    <s v="Ecole Makokou  de Libreville"/>
    <n v="5"/>
    <x v="6"/>
    <n v="5"/>
    <n v="8"/>
    <n v="4"/>
    <x v="3"/>
    <n v="7"/>
    <s v="Permettre d'avoir l'information en temps réel"/>
    <s v="Discuter avec d'autres professionnels sur les actualités "/>
    <s v="Réduire les évacuations"/>
    <n v="9"/>
    <s v="Amélioration de la prise en charge du patient"/>
    <s v="Possibilité d'avoir une seconde opinion par un expert à distance"/>
    <s v="Collecte et remontée d'informations sanitaires"/>
    <s v="Personnel non qualifié"/>
    <s v="Non adhésion de certaines autorités"/>
    <s v="Non adhésion des professionnels de la santé"/>
    <s v="Formation"/>
    <s v="Engagement signé par les autorités"/>
    <s v="Sensibilisation des professionnels"/>
    <s v="Inexistant"/>
    <s v="Inexistant"/>
    <s v="Inexistant"/>
    <s v="Inexistant"/>
    <s v="Inexistant"/>
    <s v="Inexistant"/>
    <s v="Inexistant"/>
    <s v="Pas de SIS au CHR"/>
    <s v="Référentiel - Identification des patients"/>
    <s v="Systèmes d’Information Hospitaliers (SIH)"/>
    <s v="Outils innovant pour la prévention et la promotion de la santé"/>
    <n v="6"/>
    <n v="8"/>
    <n v="8"/>
    <n v="7"/>
    <n v="8"/>
    <n v="6"/>
    <n v="8"/>
    <n v="9"/>
    <n v="9"/>
    <x v="2"/>
    <s v="Oui"/>
    <n v="9"/>
    <s v="Changement assez important"/>
    <s v="Changement très important"/>
    <s v="Changement très important"/>
    <s v="Changement très important"/>
    <s v="Changement très important"/>
    <s v="Changement très important"/>
    <s v="Changement plus ou moins important"/>
    <s v="Amélioration de la prise en charge des patients"/>
    <s v="Je suis prêt à changer assez"/>
    <s v="Je suis prêt à changer assez"/>
    <s v="Je suis prêt à changer assez"/>
    <s v="Je suis prêt à beaucoup changer"/>
    <s v="Je suis prêt à beaucoup changer"/>
    <s v="Je suis prêt à beaucoup changer"/>
    <s v="Je suis prêt à changer assez"/>
    <s v="Ce système est performant et évaluatif"/>
    <s v="Affluence des patients au CHR"/>
    <s v="Suivi au quotidien des données des patients"/>
    <s v="Information à temps réel sur le patient"/>
    <s v="Manque d'outils"/>
    <s v="Manque de techniciens"/>
    <s v="Personnel non qualifié"/>
    <s v="Adhésion de tous"/>
    <s v="Pas d'accord favorable réel et de coopération des autorités"/>
    <s v="Mise à disposition du CHR d'outils de travail"/>
    <s v="Prévoir une équipe de maintenance"/>
    <s v="Formation des acteurs du projet"/>
    <s v="Faire adhérer les professionnels"/>
    <s v="Obtenir l'avis favorable et un engagement écrit des aurorités"/>
  </r>
  <r>
    <n v="104"/>
    <d v="2018-05-17T00:00:00"/>
    <s v="Nord"/>
    <s v="Woleu"/>
    <s v="Centre hospitalier régional de Oyem"/>
    <s v="CHR"/>
    <s v="Public civil"/>
    <n v="320"/>
    <s v="Oyem 2ème arrondissement"/>
    <m/>
    <m/>
    <m/>
    <n v="2003"/>
    <n v="181609"/>
    <n v="6"/>
    <n v="15"/>
    <n v="0"/>
    <s v="NA"/>
    <s v="BAWOUCHI"/>
    <s v="LARISSA PRUDENCE"/>
    <n v="36"/>
    <x v="3"/>
    <x v="6"/>
    <m/>
    <s v="INFASS"/>
    <n v="2"/>
    <x v="6"/>
    <n v="2"/>
    <n v="6"/>
    <n v="1"/>
    <x v="3"/>
    <n v="5"/>
    <s v="Amélioration de la qualité des soins"/>
    <s v="Suivi du patient"/>
    <s v="Avoir accès aux données sur le patient"/>
    <n v="9"/>
    <s v="Une meilleure productivité des agents de santé"/>
    <s v="Accessibilité directe aux données du patient"/>
    <s v="Possibilité d'avoir une seconde opinion par un expert à distance"/>
    <s v="Personnel non qualifié"/>
    <s v="Connexion reséau non fiable"/>
    <s v="ND"/>
    <s v="Formation du personnel"/>
    <s v="Connexion haut débit en permanence"/>
    <s v="ND"/>
    <s v="Inexistant"/>
    <s v="Inexistant"/>
    <s v="Inexistant"/>
    <s v="Inexistant"/>
    <s v="Inexistant"/>
    <s v="Inexistant"/>
    <s v="Inexistant"/>
    <s v="Le SIS n'est pas au CHR"/>
    <s v="Référentiel - Identification des patients"/>
    <s v="Systèmes d’Information Hospitaliers (SIH)"/>
    <s v="Télémédecine comme fonction déportée de l'hôpital et intégrée à tous les processus de prise en charge"/>
    <n v="8"/>
    <n v="9"/>
    <n v="8"/>
    <n v="4"/>
    <n v="5"/>
    <n v="5"/>
    <n v="3"/>
    <n v="4"/>
    <n v="6"/>
    <x v="13"/>
    <s v="Oui"/>
    <n v="9"/>
    <s v="Changement assez important"/>
    <s v="Changement assez important"/>
    <s v="Changement assez important"/>
    <s v="Changement très important"/>
    <s v="Changement assez important"/>
    <s v="Changement très important"/>
    <s v="Changement assez important"/>
    <s v="ND"/>
    <s v="Je suis prêt à beaucoup changer"/>
    <s v="Je suis prêt à changer assez"/>
    <s v="Je suis prêt à beaucoup changer"/>
    <s v="Je suis prêt à beaucoup changer"/>
    <s v="Je suis prêt à beaucoup changer"/>
    <s v="Je suis prêt à changer assez"/>
    <s v="Je suis prêt à changer assez"/>
    <s v="La mise en œuvre de ce sous-projet est la bienvenue"/>
    <s v="Prise en charge rapide du patient"/>
    <s v="ND"/>
    <s v="ND"/>
    <s v="Sécurité des informations"/>
    <s v="Non respect du secret professionnel"/>
    <s v="ND"/>
    <s v="ND"/>
    <s v="ND"/>
    <s v="Protéger les données,des patients"/>
    <s v="Cadre juridique pour protéger le patient"/>
    <s v="ND"/>
    <s v="ND"/>
    <s v="ND"/>
  </r>
  <r>
    <n v="105"/>
    <d v="2018-05-17T00:00:00"/>
    <s v="Nord"/>
    <s v="Woleu"/>
    <s v="Centre hospitalier régional de Oyem"/>
    <s v="CHR"/>
    <s v="Public civil"/>
    <n v="320"/>
    <s v="Oyem 2ème arrondissement"/>
    <m/>
    <m/>
    <m/>
    <n v="2003"/>
    <n v="181609"/>
    <n v="20"/>
    <n v="10"/>
    <n v="0"/>
    <s v="NA"/>
    <s v="MENGUE M'EYA"/>
    <s v="ALEXANDRINE"/>
    <n v="43"/>
    <x v="3"/>
    <x v="5"/>
    <m/>
    <s v="USS de Libreville"/>
    <n v="6"/>
    <x v="6"/>
    <n v="3"/>
    <n v="6"/>
    <n v="1"/>
    <x v="4"/>
    <n v="8"/>
    <s v="Amélioration de la qualité des soins"/>
    <s v="Maitrise du fichier"/>
    <s v="Identification des malades"/>
    <n v="10"/>
    <s v="Amélioration de la prise en charge du patient"/>
    <s v="Rapidité d'accès à des ressources spécialisées"/>
    <s v="Collecte et remontée d'informations sanitaires"/>
    <s v="Incompréhension"/>
    <s v="Manque d'outils"/>
    <s v="Manque de formation"/>
    <s v="Sensibilisation"/>
    <s v="Prévoir assez d'outils pour toutes les structures"/>
    <s v="Formation des agents"/>
    <s v="Inexistant"/>
    <s v="Inexistant"/>
    <s v="Inexistant"/>
    <s v="médiocre"/>
    <s v="médiocre"/>
    <s v="médiocre"/>
    <s v="passable"/>
    <s v="ND"/>
    <s v="Référentiel - Identification des patients"/>
    <s v="Systèmes d’Information Hospitaliers (SIH)"/>
    <s v="Outils innovant pour la prévention et la promotion de la santé"/>
    <n v="5"/>
    <n v="9"/>
    <n v="9"/>
    <n v="5"/>
    <n v="10"/>
    <n v="10"/>
    <n v="5"/>
    <n v="10"/>
    <n v="6"/>
    <x v="4"/>
    <s v="Oui"/>
    <n v="8"/>
    <s v="Changement assez important"/>
    <s v="Changement assez important"/>
    <s v="Changement très important"/>
    <s v="Changement assez important"/>
    <s v="Changement plus ou moins important"/>
    <s v="Changement plus ou moins important"/>
    <s v="Changement plus ou moins important"/>
    <s v="Instaler le SIH au CHR"/>
    <s v="Je suis prêt à plus ou moins changer"/>
    <s v="Je suis prêt à beaucoup changer"/>
    <s v="Je suis prêt à beaucoup changer"/>
    <s v="Je suis prêt à beaucoup changer"/>
    <s v="Je suis prêt à changer assez"/>
    <s v="Je suis prêt à changer assez"/>
    <s v="Je suis prêt à changer assez"/>
    <s v="ND"/>
    <s v="Identification des patients"/>
    <s v="Amélioration des statistiques"/>
    <s v="ND"/>
    <s v="Manque d'outils"/>
    <s v="Pas de connexion internet"/>
    <s v="Non maitrise de l'outil informatique"/>
    <s v="ND"/>
    <s v="ND"/>
    <s v="Prévoir des ordinateurs pour tous"/>
    <s v="Améliorer le réseau internet"/>
    <s v="Formation des agents"/>
    <s v="ND"/>
    <s v="ND"/>
  </r>
  <r>
    <n v="106"/>
    <d v="2018-05-17T00:00:00"/>
    <s v="Nord"/>
    <s v="Woleu"/>
    <s v="Centre hospitalier régional de Oyem"/>
    <s v="CHR"/>
    <s v="Public civil"/>
    <n v="320"/>
    <s v="Oyem 2ème arrondissement"/>
    <m/>
    <m/>
    <m/>
    <n v="2003"/>
    <n v="181609"/>
    <n v="5"/>
    <n v="45"/>
    <n v="0"/>
    <s v="NA"/>
    <s v="ABESSOLA BITEGUE"/>
    <s v="FORTUNE TRESOR"/>
    <n v="35"/>
    <x v="2"/>
    <x v="7"/>
    <s v="Psychologue"/>
    <s v="Université Omar BONGO/Ecole Normale Supérieure "/>
    <n v="3"/>
    <x v="4"/>
    <n v="5"/>
    <n v="10"/>
    <n v="2"/>
    <x v="4"/>
    <n v="8"/>
    <s v="Interconnexion des structures de santé"/>
    <s v="Suivi du patient"/>
    <s v="Favoriser le suivi des patients"/>
    <n v="9"/>
    <s v="Accessibilité directe aux données du patient"/>
    <s v="Facilité de la recherche clinique grâce aux bases de données"/>
    <s v="Possibilité de partager ses expériences terrain avec les autres"/>
    <s v="Adaptation des agents"/>
    <s v="Limitation du réseau"/>
    <s v="Indisponibilité des outils informatiques"/>
    <s v="Faire des formations continues "/>
    <s v="Installer un véritable réseau informatique"/>
    <s v="Pourvoyer les structures de santé d'ordinateurs"/>
    <s v="Inexistant"/>
    <s v="Inexistant"/>
    <s v="Inexistant"/>
    <s v="Inexistant"/>
    <s v="Inexistant"/>
    <s v="Inexistant"/>
    <s v="Inexistant"/>
    <s v="Pas de SIS au CHR"/>
    <s v="Référentiel - Identification des patients"/>
    <s v="Systèmes d’Information Hospitaliers (SIH)"/>
    <s v="Télémédecine comme fonction déportée de l'hôpital et intégrée à tous les processus de prise en charge"/>
    <n v="8"/>
    <n v="10"/>
    <n v="10"/>
    <n v="10"/>
    <n v="10"/>
    <n v="10"/>
    <n v="6"/>
    <n v="9"/>
    <n v="7"/>
    <x v="4"/>
    <s v="Oui"/>
    <n v="9"/>
    <s v="Changement assez important"/>
    <s v="Changement assez important"/>
    <s v="Changement très important"/>
    <s v="Changement très important"/>
    <s v="Changement très important"/>
    <s v="Changement très important"/>
    <s v="Changement assez important"/>
    <s v="Le SIS permettra l'appropriation des NTIC"/>
    <s v="Je suis prêt à beaucoup changer"/>
    <s v="Je suis prêt à beaucoup changer"/>
    <s v="Je suis prêt à beaucoup changer"/>
    <s v="Je suis prêt à beaucoup changer"/>
    <s v="Je suis prêt à beaucoup changer"/>
    <s v="Je suis prêt à beaucoup changer"/>
    <s v="Je suis prêt à beaucoup changer"/>
    <s v="Le suivi des patients est indispensable pour moi"/>
    <s v="Permettre un meilleur suivi des patients"/>
    <s v="Etre au même niveau d'information que les autres structures"/>
    <s v="Avoir une véritable base de données des patients"/>
    <s v="Manque de moyens de mise en œuvre"/>
    <s v="Contraintes sociales"/>
    <s v="Entretien du matériel"/>
    <s v="Formation continue"/>
    <s v="Refus d'adhésion"/>
    <s v="Un financement suffisant"/>
    <s v="Sensibilisation de la population et des acteurs"/>
    <s v="Equipe de maintenance formée"/>
    <s v="Prévoir des formations régulières"/>
    <s v="Sensibilisation "/>
  </r>
  <r>
    <n v="107"/>
    <d v="2018-05-17T00:00:00"/>
    <s v="Nord"/>
    <s v="Woleu"/>
    <s v="Centre hospitalier régional de Oyem"/>
    <s v="CHR"/>
    <s v="Public civil"/>
    <n v="320"/>
    <s v="Oyem 2ème arrondissement"/>
    <m/>
    <m/>
    <m/>
    <n v="2003"/>
    <n v="181609"/>
    <n v="10"/>
    <n v="15"/>
    <n v="0"/>
    <s v="NA"/>
    <s v="MEZUI NGOUH"/>
    <s v="BLAISE"/>
    <n v="34"/>
    <x v="3"/>
    <x v="6"/>
    <m/>
    <s v="INFASS"/>
    <n v="2"/>
    <x v="3"/>
    <n v="5"/>
    <n v="10"/>
    <n v="2"/>
    <x v="0"/>
    <n v="1"/>
    <s v="Informatisation du système de santé"/>
    <s v="Amélioration de la prise en charge des patients"/>
    <s v="Meilleure gestion des épidémies"/>
    <n v="7"/>
    <s v="Accessibilité directe aux données du patient"/>
    <s v="Facilité de la recherche clinique grâce aux bases de données"/>
    <s v="Collecte et remontée d'informations sanitaires"/>
    <s v="Manque de formation du personnel"/>
    <s v="Système informatique du pays non fiable"/>
    <s v="Manque d'outils informatiques"/>
    <s v="Former le personnel"/>
    <s v="Renforcer le réseau informatique du pays"/>
    <s v="Dotation en outils informatiques"/>
    <s v="médiocre"/>
    <s v="médiocre"/>
    <s v="médiocre"/>
    <s v="Inexistant"/>
    <s v="Inexistant"/>
    <s v="Inexistant"/>
    <s v="médiocre"/>
    <s v="Le SIS est pratiquement inexistant dans notre structure"/>
    <s v="Référentiel - Identification des patients"/>
    <s v="Systèmes d’Information Hospitaliers (SIH)"/>
    <s v="Télémédecine comme fonction déportée de l'hôpital et intégrée à tous les processus de prise en charge"/>
    <n v="9"/>
    <n v="10"/>
    <n v="10"/>
    <n v="6"/>
    <n v="8"/>
    <n v="7"/>
    <n v="8"/>
    <n v="10"/>
    <n v="9"/>
    <x v="13"/>
    <s v="Oui"/>
    <n v="10"/>
    <s v="Changement très important"/>
    <s v="Changement très important"/>
    <s v="Changement assez important"/>
    <s v="Changement assez important"/>
    <s v="Changement très important"/>
    <s v="Changement très important"/>
    <s v="Changement plus ou moins important"/>
    <s v="Le sous-projet va permettre la patrique et la prise en charge des patients"/>
    <s v="Je suis prêt à beaucoup changer"/>
    <s v="Je suis prêt à beaucoup changer"/>
    <s v="Je suis prêt à beaucoup changer"/>
    <s v="Je suis prêt à beaucoup changer"/>
    <s v="Je suis prêt à beaucoup changer"/>
    <s v="Je suis prêt à beaucoup changer"/>
    <s v="Je suis prêt à plus ou moins changer"/>
    <s v="En tant que Bantu je suis prète à tout changer afin d'améliorer la pratique hormis ma culture et mes rites"/>
    <s v="Améliorer les conditions de travail"/>
    <s v="Améliorer la prise en charge des patients"/>
    <s v="Renforcer le système de santé du pays"/>
    <s v="La vulgarisation des données des patients"/>
    <s v="ND"/>
    <s v="ND"/>
    <s v="ND"/>
    <s v="ND"/>
    <s v="Sécuriser les données des patients"/>
    <s v="ND"/>
    <s v="ND"/>
    <s v="ND"/>
    <s v="ND"/>
  </r>
  <r>
    <n v="108"/>
    <d v="2018-05-17T00:00:00"/>
    <s v="Nord"/>
    <s v="Woleu"/>
    <s v="Centre hospitalier régional de Oyem"/>
    <s v="CHR"/>
    <s v="Public civil"/>
    <n v="320"/>
    <s v="Oyem 2ème arrondissement"/>
    <m/>
    <m/>
    <m/>
    <n v="2003"/>
    <n v="181609"/>
    <n v="10"/>
    <n v="15"/>
    <n v="0"/>
    <s v="NA"/>
    <s v="OKANE"/>
    <s v="LEONIE"/>
    <n v="56"/>
    <x v="2"/>
    <x v="7"/>
    <s v="Puéricultrice"/>
    <s v="ENSAS"/>
    <n v="14"/>
    <x v="9"/>
    <n v="5"/>
    <n v="5"/>
    <n v="1"/>
    <x v="7"/>
    <n v="5"/>
    <s v="Apporter des équipements de l'extérieur"/>
    <s v="La compétence"/>
    <s v="La perfection"/>
    <n v="6"/>
    <s v="Amélioration de la prise en charge du patient"/>
    <s v="Possibilité d'avoir une seconde opinion par un expert à distance"/>
    <s v="Rapidité d'accès à des ressources spécialisées"/>
    <s v="Mentalité des gabonais"/>
    <s v="Lenteur de mise en œuvre du projet"/>
    <s v="Non adhésion des professionnels de la santé"/>
    <s v="Expliquer/ informer tous les gabonaisl)"/>
    <s v="Ne pas trainer pour la mise en œuvre du projet"/>
    <s v="Sensibilisation des gabonais"/>
    <s v="Inexistant"/>
    <s v="Inexistant"/>
    <s v="Inexistant"/>
    <s v="Inexistant"/>
    <s v="passable"/>
    <s v="Inexistant"/>
    <s v="Inexistant"/>
    <s v="ND"/>
    <s v="Référentiel - Identification des patients"/>
    <s v="Systèmes d’Information Hospitaliers (SIH)"/>
    <s v="Télémédecine comme fonction déportée de l'hôpital et intégrée à tous les processus de prise en charge"/>
    <n v="3"/>
    <n v="5"/>
    <n v="10"/>
    <n v="5"/>
    <n v="5"/>
    <n v="5"/>
    <n v="6"/>
    <n v="5"/>
    <n v="10"/>
    <x v="2"/>
    <s v="Oui"/>
    <n v="9"/>
    <s v="Changement plus ou moins important"/>
    <s v="Changement assez important"/>
    <s v="Changement assez important"/>
    <s v="Changement plus ou moins important"/>
    <s v="Changement assez important"/>
    <s v="Changement assez important"/>
    <s v="Aucun changement"/>
    <s v="ND"/>
    <s v="Je suis prêt à changer assez"/>
    <s v="Je suis prêt à plus ou moins changer"/>
    <s v="Je suis prêt à changer assez"/>
    <s v="Je suis prêt à changer assez"/>
    <s v="Je suis prêt à changer assez"/>
    <s v="Je suis prêt à beaucoup changer"/>
    <s v="Je suis prêt à changer assez"/>
    <s v="ND"/>
    <s v="Déploiement"/>
    <s v="Formation du personnel"/>
    <s v="ND"/>
    <s v="Manque d'outils"/>
    <s v="Lenteur des autorités pour la mise en œuvre "/>
    <s v="ND"/>
    <s v="ND"/>
    <s v="ND"/>
    <s v="Prévoir le maximum d'équipements"/>
    <s v="Installation rapide du SIS en mettant la pression aux autorités"/>
    <s v="ND"/>
    <s v="ND"/>
    <s v="ND"/>
  </r>
  <r>
    <n v="109"/>
    <d v="2018-05-17T00:00:00"/>
    <s v="Nord"/>
    <s v="Woleu"/>
    <s v="Centre hospitalier régional de Oyem"/>
    <s v="CHR"/>
    <s v="Public civil"/>
    <n v="320"/>
    <s v="Oyem 2ème arrondissement"/>
    <m/>
    <m/>
    <m/>
    <n v="2003"/>
    <n v="181609"/>
    <n v="5"/>
    <n v="10"/>
    <n v="0"/>
    <s v="NA"/>
    <s v="OBAME ONDO"/>
    <s v="MICHEL"/>
    <n v="59"/>
    <x v="3"/>
    <x v="6"/>
    <m/>
    <s v="INFASS"/>
    <n v="5"/>
    <x v="8"/>
    <n v="5"/>
    <n v="10"/>
    <n v="5"/>
    <x v="4"/>
    <n v="10"/>
    <s v="Un système de santé performant"/>
    <s v="Amélioration du SI"/>
    <s v="Meilleur suivi des patients"/>
    <n v="10"/>
    <s v="Une meilleure productivité des agents de santé"/>
    <s v="Archivage numérique des informations médicales"/>
    <s v="Possibilité de partager ses expériences terrain avec les autres"/>
    <s v="Non aboutissement du projet"/>
    <s v="ND"/>
    <s v="ND"/>
    <s v="Sensibilisation des agents de santé "/>
    <s v="ND"/>
    <s v="ND"/>
    <s v="passable"/>
    <s v="passable"/>
    <s v="passable"/>
    <s v="passable"/>
    <s v="passable"/>
    <s v="passable"/>
    <s v="passable"/>
    <s v="ND"/>
    <s v="Référentiel - Identification des patients"/>
    <s v="Systèmes d’Information Hospitaliers (SIH)"/>
    <s v="Télémédecine comme fonction déportée de l'hôpital et intégrée à tous les processus de prise en charge"/>
    <n v="7"/>
    <n v="9"/>
    <n v="10"/>
    <n v="10"/>
    <n v="10"/>
    <n v="10"/>
    <n v="10"/>
    <n v="9"/>
    <n v="10"/>
    <x v="4"/>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La réalisation immédiate du projet"/>
    <s v="Attente d'une meilleure organisation"/>
    <s v="ND"/>
    <s v="Sécurité des informations"/>
    <s v="Non aboutissement"/>
    <s v="ND"/>
    <s v="ND"/>
    <s v="ND"/>
    <s v="Sécuriser les données des patients"/>
    <s v="Réussir la réalisation du projet"/>
    <s v="ND"/>
    <s v="ND"/>
    <s v="ND"/>
  </r>
  <r>
    <n v="110"/>
    <d v="2018-05-17T00:00:00"/>
    <s v="Nord"/>
    <s v="Woleu"/>
    <s v="Centre hospitalier régional de Oyem"/>
    <s v="CHR"/>
    <s v="Public civil"/>
    <n v="320"/>
    <s v="Oyem 2ème arrondissement"/>
    <m/>
    <m/>
    <m/>
    <n v="2003"/>
    <n v="181609"/>
    <s v="NA"/>
    <n v="10"/>
    <n v="0"/>
    <s v="NA"/>
    <s v="MPIGA LOURY"/>
    <s v="REMY PATRICK"/>
    <n v="39"/>
    <x v="0"/>
    <x v="3"/>
    <m/>
    <s v="ENA"/>
    <n v="2"/>
    <x v="6"/>
    <n v="5"/>
    <n v="10"/>
    <n v="1"/>
    <x v="4"/>
    <n v="5"/>
    <s v="ND"/>
    <s v="ND"/>
    <s v="ND"/>
    <n v="10"/>
    <s v="Accessibilité directe aux données du patient"/>
    <s v="Possibilité d'avoir une seconde opinion par un expert à distance"/>
    <s v="Collecte et remontée d'informations sanitaires"/>
    <s v="Echec du projet"/>
    <s v="Manque de moyens financiers "/>
    <s v="Partenaires non fiables"/>
    <s v="Sensibilisation "/>
    <s v="Adhésion du gouvernement"/>
    <s v="Choix d'un bon partenaire"/>
    <s v="Inexistant"/>
    <s v="Inexistant"/>
    <s v="Inexistant"/>
    <s v="Inexistant"/>
    <s v="Inexistant"/>
    <s v="Inexistant"/>
    <s v="Inexistant"/>
    <s v="Manque de communication"/>
    <s v="Référentiel - Identification des patients"/>
    <s v="Systèmes d’Information Hospitaliers (SIH)"/>
    <s v="Télémédecine comme fonction déportée de l'hôpital et intégrée à tous les processus de prise en charge"/>
    <n v="5"/>
    <n v="5"/>
    <n v="8"/>
    <n v="5"/>
    <n v="6"/>
    <n v="8"/>
    <n v="3"/>
    <n v="5"/>
    <n v="5"/>
    <x v="4"/>
    <s v="Oui"/>
    <n v="10"/>
    <s v="Changement assez important"/>
    <s v="Changement faible"/>
    <s v="Changement plus ou moins important"/>
    <s v="Changement faible"/>
    <s v="Changement plus ou moins important"/>
    <s v="changement faible"/>
    <s v="Changement faible"/>
    <s v="Amélioration des données des patients"/>
    <s v="Je suis prêt à changer assez"/>
    <s v="Je suis prêt à changer assez"/>
    <s v="Je suis prêt à changer assez"/>
    <s v="Je suis prêt à beaucoup changer"/>
    <s v="Je suis prêt à changer assez"/>
    <s v="Je suis un peu prêt à changer"/>
    <s v="Je suis prêt à plus ou moins changer"/>
    <s v="Améliorer la collecte des informations des patients"/>
    <s v="Plus d'informations"/>
    <s v="Plus d'adhésion"/>
    <s v="Plus de sensibilisation"/>
    <s v="Manque de collaborations"/>
    <s v="Manque d'outils informatiques"/>
    <s v="Manque de personnel compétents"/>
    <s v="ND"/>
    <s v="ND"/>
    <s v="Sensibilisation patient et personnel de santé"/>
    <s v="outillage du CHR"/>
    <s v="Recruter les agents"/>
    <s v="ND"/>
    <s v="ND"/>
  </r>
  <r>
    <n v="111"/>
    <d v="2018-05-17T00:00:00"/>
    <s v="Nord"/>
    <s v="Woleu"/>
    <s v="Centre hospitalier régional de Oyem"/>
    <s v="CHR"/>
    <s v="Public civil"/>
    <n v="320"/>
    <s v="Oyem 2ème arrondissement"/>
    <m/>
    <m/>
    <m/>
    <n v="2003"/>
    <n v="181609"/>
    <n v="15"/>
    <n v="10"/>
    <n v="0"/>
    <s v="NA"/>
    <s v="MENGUE MBOMEYO"/>
    <s v="ROSE"/>
    <n v="57"/>
    <x v="0"/>
    <x v="3"/>
    <m/>
    <s v="ENSAS"/>
    <n v="15"/>
    <x v="9"/>
    <n v="2"/>
    <n v="5"/>
    <n v="5"/>
    <x v="3"/>
    <n v="9"/>
    <s v="Le goût du travail retrouvé"/>
    <s v="Réussite effective du projet"/>
    <s v="Bonne organisation"/>
    <n v="7"/>
    <s v="Amélioration de la prise en charge du patient"/>
    <s v="Rapidité d'accès à des ressources spécialisées"/>
    <s v="Facilité de la recherche clinique grâce aux bases de données"/>
    <s v="Manque de personnel"/>
    <s v="Manque d'appareils"/>
    <s v="Structures non fiables"/>
    <s v="Recruter ou former le personnel existant"/>
    <s v="Fournir l'équipement"/>
    <s v="Revoir toutes les structures existantes"/>
    <s v="passable"/>
    <s v="Inexistant"/>
    <s v="médiocre"/>
    <s v="passable"/>
    <s v="passable"/>
    <s v="Inexistant"/>
    <s v="passable"/>
    <s v="Pas d'assistant en informatique"/>
    <s v="Référentiel - Identification des patients"/>
    <s v="Systèmes d’Information Hospitaliers (SIH)"/>
    <s v="Télémédecine comme fonction déportée de l'hôpital et intégrée à tous les processus de prise en charge"/>
    <n v="2"/>
    <n v="4"/>
    <n v="4"/>
    <n v="6"/>
    <n v="8"/>
    <n v="5"/>
    <n v="10"/>
    <n v="9"/>
    <n v="9"/>
    <x v="2"/>
    <s v="Oui"/>
    <n v="9"/>
    <s v="Changement plus ou moins important"/>
    <s v="Changement assez important"/>
    <s v="Changement assez important"/>
    <s v="Changement très important"/>
    <s v="Changement plus ou moins important"/>
    <s v="Changement plus ou moins important"/>
    <s v="Changement faible"/>
    <s v="Le projet va améliorer la prise en charge des patients"/>
    <s v="Je suis un peu prêt à changer"/>
    <s v="Je suis prêt à changer assez"/>
    <s v="Je suis prêt à changer assez"/>
    <s v="Je suis prêt à beaucoup changer"/>
    <s v="Je suis prêt à changer assez"/>
    <s v="Je suis prêt à plus ou moins changer"/>
    <s v="Je suis prêt à plus ou moins changer"/>
    <s v="Selon mes capacités, je ferai de mon mieux"/>
    <s v="Améliorer le SIS"/>
    <s v="Possibilité d'avoir un bon suivi des patients"/>
    <s v="Réduire les évacuations sanitaires"/>
    <s v="Les absences aux postes"/>
    <s v="Appareils mal réglés"/>
    <s v="Comportements du patient"/>
    <s v="Entretien des outils"/>
    <s v="Manque d'informations "/>
    <s v="Assiduité au travail"/>
    <s v="Veille maintenance"/>
    <s v="Sensibiliser le patient"/>
    <s v="Assurer la maintenance des appareils"/>
    <s v="Se mettre à jour sur les données du patient"/>
  </r>
  <r>
    <n v="112"/>
    <d v="2018-05-17T00:00:00"/>
    <s v="Nord"/>
    <s v="Woleu"/>
    <s v="Centre hospitalier régional de Oyem"/>
    <s v="CHR"/>
    <s v="Public civil"/>
    <n v="320"/>
    <s v="Oyem 2ème arrondissement"/>
    <m/>
    <m/>
    <m/>
    <n v="2003"/>
    <n v="181609"/>
    <s v="NA"/>
    <s v="NA"/>
    <n v="0"/>
    <s v="NA"/>
    <s v="NTEME NDONG"/>
    <s v="GUY-RAYMOND"/>
    <n v="50"/>
    <x v="0"/>
    <x v="3"/>
    <m/>
    <s v="ENASS"/>
    <n v="4"/>
    <x v="8"/>
    <n v="7"/>
    <n v="10"/>
    <n v="5"/>
    <x v="4"/>
    <n v="10"/>
    <s v="Améliorer la qualité des soins"/>
    <s v="Mieux organiser le déploiement du personnel de la santé"/>
    <s v="ND"/>
    <n v="9"/>
    <s v="Accessibilité directe aux données du patient"/>
    <s v="Archivage numérique des informations médicales"/>
    <s v="Collecte et remontée d'informations sanitaires"/>
    <s v="Le financement total du projet"/>
    <s v="La sécurisation des données des patients"/>
    <s v="Faire attention à l'équipe en charge du projet"/>
    <s v="Disposer de moyens suffisants"/>
    <s v="Sécuriser les données"/>
    <s v="Contrôle sur l'application du projet"/>
    <s v="Inexistant"/>
    <s v="Inexistant"/>
    <s v="Inexistant"/>
    <s v="Inexistant"/>
    <s v="Inexistant"/>
    <s v="Inexistant"/>
    <s v="Inexistant"/>
    <s v="ND"/>
    <s v="Référentiel - Identification des patients"/>
    <s v="Systèmes d’Information Hospitaliers (SIH)"/>
    <s v="Télémédecine comme fonction déportée de l'hôpital et intégrée à tous les processus de prise en charge"/>
    <n v="10"/>
    <n v="10"/>
    <n v="10"/>
    <n v="10"/>
    <n v="10"/>
    <n v="10"/>
    <n v="10"/>
    <n v="6"/>
    <n v="6"/>
    <x v="4"/>
    <s v="Oui"/>
    <n v="10"/>
    <s v="Changement très important"/>
    <s v="Changement très important"/>
    <s v="Changement assez important"/>
    <s v="Changement très important"/>
    <s v="Changement assez important"/>
    <s v="Changement trè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Le changement permet d'améliorer les conditions de travail"/>
    <s v="Permettre de changer les comportements"/>
    <s v="Améliorer la gestion des données et des finances"/>
    <s v="Améliorer la fluidité des informations"/>
    <s v="Mauvaise utilisation des outils"/>
    <s v="Manque de personnel qualifié"/>
    <s v="ND"/>
    <s v="ND"/>
    <s v="ND"/>
    <s v="Contrôle des outils régulier"/>
    <s v="Formation du personnel"/>
    <s v="ND"/>
    <s v="ND"/>
    <s v="ND"/>
  </r>
  <r>
    <n v="113"/>
    <d v="2018-05-17T00:00:00"/>
    <s v="Nord"/>
    <s v="Woleu"/>
    <s v="Centre hospitalier régional de Oyem"/>
    <s v="CHR"/>
    <s v="Public civil"/>
    <n v="320"/>
    <s v="Oyem 2ème arrondissement"/>
    <m/>
    <m/>
    <m/>
    <n v="2003"/>
    <n v="181609"/>
    <s v="NA"/>
    <s v="NA"/>
    <n v="0"/>
    <s v="NA"/>
    <s v="ELLA ONA"/>
    <s v="CLEMENT"/>
    <n v="51"/>
    <x v="0"/>
    <x v="3"/>
    <m/>
    <s v="Université Catholique d'Afrique Centrale (UACC)"/>
    <s v="ND"/>
    <x v="3"/>
    <n v="4"/>
    <n v="10"/>
    <n v="5"/>
    <x v="4"/>
    <n v="8"/>
    <s v="Rapidité du traitement de l'information sanitaire"/>
    <s v="Télémédecine"/>
    <s v="Réduction des coût de santé"/>
    <n v="8"/>
    <s v="Possibilité d'avoir une seconde opinion par un expert à distance"/>
    <s v="Interaction renforcée entre structures sanitaires et administrations de santé"/>
    <s v="Gestion des épidémies et veille épidémiologique"/>
    <s v="Pas d'accès à internet"/>
    <s v="Manque d'outils informatiques"/>
    <s v="La non maitrise de l'outil informatique"/>
    <s v="Installer un réseau wifi"/>
    <s v="Fournir l'équipement"/>
    <s v="Formation du personnel"/>
    <s v="passable"/>
    <s v="médiocre"/>
    <s v="Inexistant"/>
    <s v="médiocre"/>
    <s v="médiocre"/>
    <s v="médiocre"/>
    <s v="passable"/>
    <s v="ND"/>
    <s v="Référentiel - Identification des patients"/>
    <s v="Systèmes d’Information Hospitaliers (SIH)"/>
    <s v="Télémédecine comme fonction déportée de l'hôpital et intégrée à tous les processus de prise en charge"/>
    <n v="8"/>
    <n v="8"/>
    <n v="9"/>
    <n v="8"/>
    <n v="8"/>
    <n v="8"/>
    <n v="5"/>
    <n v="5"/>
    <n v="5"/>
    <x v="13"/>
    <s v="Oui"/>
    <n v="10"/>
    <s v="Changement assez important"/>
    <s v="Changement plus ou moins important"/>
    <s v="Changement assez important"/>
    <s v="Changement assez important"/>
    <s v="Changement assez important"/>
    <s v="Changement plus ou moins important"/>
    <s v="Changement assez important"/>
    <s v="Meilleur suivi des patients et transparence dans la gestion financière"/>
    <s v="Je suis prêt à beaucoup changer"/>
    <s v="Je suis prêt à changer assez"/>
    <s v="Je suis prêt à beaucoup changer"/>
    <s v="Je suis prêt à beaucoup changer"/>
    <s v="Je suis prêt à beaucoup changer"/>
    <s v="Je suis prêt à changer assez"/>
    <s v="Je suis prêt à changer assez"/>
    <s v="Meilleur suivi patient"/>
    <s v="Meilleure prise en charge"/>
    <s v="Contrôle des patients"/>
    <s v="Meilleur suivi des patients"/>
    <s v="Risques liés aux coupures d'électricité"/>
    <s v="Réseau non disponible"/>
    <s v="Vol du matériel informatique"/>
    <s v="Manque de moyens financiers"/>
    <s v="Lenteur administrative"/>
    <s v="Groupe électrogène"/>
    <s v="Internet haut débit"/>
    <s v="Prévoir des agents de sécurité"/>
    <s v="Doter les hôpitaux de moyens financiers "/>
    <s v="Implication du gouvernement"/>
  </r>
  <r>
    <n v="114"/>
    <d v="2018-05-17T00:00:00"/>
    <s v="Nord"/>
    <s v="Woleu"/>
    <s v="Centre hospitalier régional de Oyem"/>
    <s v="CHR"/>
    <s v="Public civil"/>
    <n v="320"/>
    <s v="Oyem 2ème arrondissement"/>
    <m/>
    <m/>
    <m/>
    <n v="2003"/>
    <n v="181609"/>
    <n v="13"/>
    <n v="30"/>
    <n v="0"/>
    <s v="NA"/>
    <s v="MIAGHE ESSONE"/>
    <s v="BERTHE"/>
    <n v="46"/>
    <x v="3"/>
    <x v="6"/>
    <m/>
    <s v="ENASS"/>
    <n v="14"/>
    <x v="6"/>
    <n v="5"/>
    <n v="5"/>
    <n v="5"/>
    <x v="0"/>
    <n v="5"/>
    <s v="Information sur le patient sans tracasserie"/>
    <s v="Meilleur suivi du patient"/>
    <s v="Plus de connaissances"/>
    <n v="10"/>
    <s v="Une meilleure productivité des agents de santé"/>
    <s v="Amélioration de la prise en charge du patient"/>
    <s v="Amélioration de la qualité de la pratique"/>
    <s v="ND"/>
    <s v="ND"/>
    <s v="ND"/>
    <s v="ND"/>
    <s v="ND"/>
    <s v="ND"/>
    <s v="Inexistant"/>
    <s v="Inexistant"/>
    <s v="Inexistant"/>
    <s v="Inexistant"/>
    <s v="Inexistant"/>
    <s v="médiocre"/>
    <s v="Inexistant"/>
    <s v="ND"/>
    <s v="Référentiel - Identification des patients"/>
    <s v="Systèmes d’Information Hospitaliers (SIH)"/>
    <s v="Télémédecine comme fonction déportée de l'hôpital et intégrée à tous les processus de prise en charge"/>
    <n v="5"/>
    <n v="5"/>
    <n v="1"/>
    <n v="10"/>
    <n v="10"/>
    <n v="1"/>
    <n v="5"/>
    <n v="5"/>
    <n v="10"/>
    <x v="2"/>
    <s v="Oui"/>
    <n v="10"/>
    <s v="Changement plus ou moins important"/>
    <s v="Changement plus ou moins important"/>
    <s v="Changement plus ou moins important"/>
    <s v="Changement plus ou moins important"/>
    <s v="Changement assez important"/>
    <s v="Changement assez important"/>
    <s v="Changement assez important"/>
    <s v="Le sous-projet va permettre la patrique et la prise en charge des patients"/>
    <s v="Je suis prêt à plus ou moins changer"/>
    <s v="Je suis prêt à plus ou moins changer"/>
    <s v="Je suis prêt à plus ou moins changer"/>
    <s v="Je suis prêt à plus ou moins changer"/>
    <s v="Je suis prêt à plus ou moins changer"/>
    <s v="Je suis prêt à plus ou moins changer"/>
    <s v="Je suis prêt à changer assez"/>
    <s v="ND"/>
    <s v="Mise en place du matériel nécessaire "/>
    <s v="Formation pour permettre l'utilisation des outils"/>
    <s v="ND"/>
    <s v="Mauvaise utilisation du SIS par le patient"/>
    <s v="Perte du matériel"/>
    <s v="ND"/>
    <s v="ND"/>
    <s v="ND"/>
    <s v="Formation du patient"/>
    <s v="Surveillance des équipements"/>
    <s v="ND"/>
    <s v="ND"/>
    <s v="ND"/>
  </r>
  <r>
    <n v="115"/>
    <d v="2018-05-17T00:00:00"/>
    <s v="Nord"/>
    <s v="Woleu"/>
    <s v="Centre hospitalier régional de Oyem"/>
    <s v="CHR"/>
    <s v="Public civil"/>
    <n v="320"/>
    <s v="Oyem 2ème arrondissement"/>
    <m/>
    <m/>
    <m/>
    <n v="2003"/>
    <n v="181609"/>
    <n v="22"/>
    <n v="20"/>
    <n v="0"/>
    <s v="NA"/>
    <s v="EYA BEKALE"/>
    <s v="ARSENE"/>
    <n v="41"/>
    <x v="3"/>
    <x v="6"/>
    <m/>
    <s v="ENASS"/>
    <n v="4"/>
    <x v="4"/>
    <n v="5"/>
    <n v="10"/>
    <n v="3"/>
    <x v="4"/>
    <n v="10"/>
    <s v="Fichier sanitaire fiable et de bonne qualité"/>
    <s v="Bonne prise en charge du patient"/>
    <s v="Suivi des patients"/>
    <n v="10"/>
    <s v="Accessibilité directe aux données du patient"/>
    <s v="Amélioration de la prise en charge du patient"/>
    <s v="Possibilité d'avoir une seconde opinion par un expert à distance"/>
    <s v="La crédibilité"/>
    <s v="Les ressources"/>
    <s v="La pratique"/>
    <s v="Sensibiliser tout le monde"/>
    <s v="Mettre tous les ressources à disposition des structures"/>
    <s v="Formation"/>
    <s v="médiocre"/>
    <s v="passable"/>
    <s v="passable"/>
    <s v="médiocre"/>
    <s v="médiocre"/>
    <s v="passable"/>
    <s v="Inexistant"/>
    <s v="Le SIS au CHU est déplorable"/>
    <s v="Référentiel - Identification des patients"/>
    <s v="Systèmes d’Information Hospitaliers (SIH)"/>
    <s v="Télémédecine comme fonction déportée de l'hôpital et intégrée à tous les processus de prise en charge"/>
    <n v="10"/>
    <n v="10"/>
    <n v="10"/>
    <n v="10"/>
    <n v="10"/>
    <n v="10"/>
    <n v="10"/>
    <n v="10"/>
    <n v="8"/>
    <x v="4"/>
    <s v="Oui"/>
    <n v="10"/>
    <s v="Changement très important"/>
    <s v="Changement assez important"/>
    <s v="Changement très important"/>
    <s v="Changement très important"/>
    <s v="Changement très important"/>
    <s v="Changement très important"/>
    <s v="Changement assez important"/>
    <s v="Il sera d'un apport très important"/>
    <s v="Je suis prêt à beaucoup changer"/>
    <s v="Je suis prêt à beaucoup changer"/>
    <s v="Je suis prêt à beaucoup changer"/>
    <s v="Je suis prêt à beaucoup changer"/>
    <s v="Je suis prêt à beaucoup changer"/>
    <s v="Je suis prêt à beaucoup changer"/>
    <s v="Je suis prêt à beaucoup changer"/>
    <s v="Je suis très ouvert au changement"/>
    <s v="Changement de comportement"/>
    <s v="Efiicacité et bon rendement"/>
    <s v="Bonne gestion"/>
    <s v="L'opposition de certains acteurs"/>
    <s v="Les ressources"/>
    <s v="Les moyens financiers "/>
    <s v="ND"/>
    <s v="ND"/>
    <s v="Sensibilisation"/>
    <s v="Formation du personnel"/>
    <s v="Prévoir les moyens financiers suffisants"/>
    <s v="ND"/>
    <s v="ND"/>
  </r>
  <r>
    <n v="116"/>
    <d v="2018-05-17T00:00:00"/>
    <s v="Nord"/>
    <s v="Woleu"/>
    <s v="Centre hospitalier régional de Oyem"/>
    <s v="CHR"/>
    <s v="Public civil"/>
    <n v="320"/>
    <s v="Oyem 2ème arrondissement"/>
    <m/>
    <m/>
    <m/>
    <n v="2003"/>
    <n v="181609"/>
    <n v="20"/>
    <n v="15"/>
    <n v="0"/>
    <s v="NA"/>
    <s v="NOVEMA MENIE"/>
    <s v="HORTENSE"/>
    <n v="56"/>
    <x v="2"/>
    <x v="7"/>
    <m/>
    <s v="Université Montpellier 1er "/>
    <n v="15"/>
    <x v="8"/>
    <n v="4"/>
    <n v="10"/>
    <n v="4"/>
    <x v="4"/>
    <n v="7"/>
    <s v="Disponibilité de statistiques fiables"/>
    <s v="Dossier patient unique consultable"/>
    <s v="Télémédecine"/>
    <n v="9"/>
    <s v="Rapidité d'accès à des ressources spécialisées"/>
    <s v="Facilité de la recherche clinique grâce aux bases de données"/>
    <s v="Gestion des épidémies et veille épidémiologique"/>
    <s v="Résistance aux changements"/>
    <s v="Sites pilotes"/>
    <s v="Disponibilité des outils informatiques dans les centres de santé"/>
    <s v="Sensibilisation"/>
    <s v="Mettre en œuvre le projet partout au même moment"/>
    <s v="Mettre une application utilisable sur smartphones"/>
    <s v="Inexistant"/>
    <s v="passable"/>
    <s v="médiocre"/>
    <s v="passable"/>
    <s v="médiocre"/>
    <s v="médiocre"/>
    <s v="passable"/>
    <s v="Pas de statisticien au CRH Oyem depuis deux ans"/>
    <s v="Référentiel - Identification des patients"/>
    <s v="Systèmes d’Information Hospitaliers (SIH)"/>
    <s v="Télémédecine comme fonction déportée de l'hôpital et intégrée à tous les processus de prise en charge"/>
    <n v="10"/>
    <n v="9"/>
    <n v="10"/>
    <n v="10"/>
    <n v="10"/>
    <n v="10"/>
    <n v="10"/>
    <n v="10"/>
    <n v="9"/>
    <x v="4"/>
    <s v="Oui"/>
    <n v="10"/>
    <s v="Changement assez important"/>
    <s v="Changement assez important"/>
    <s v="Changement assez important"/>
    <s v="Changement assez important"/>
    <s v="Changement plus ou moins important"/>
    <s v="Changement assez important"/>
    <s v="Changement très important"/>
    <s v="La transparence dans la gestion financière rétablira la confiance entre la direction générale et le personnel "/>
    <s v="Je suis prêt à changer assez"/>
    <s v="Je suis prêt à changer assez"/>
    <s v="Je suis prêt à changer assez"/>
    <s v="Je suis prêt à changer assez"/>
    <s v="Je suis prêt à changer assez"/>
    <s v="Je suis prêt à changer assez"/>
    <s v="Je suis prêt à changer assez"/>
    <s v="C'est un projet, pourvu qu'il dure"/>
    <s v="Information fiable et rapide"/>
    <s v="Traçabilité des actes"/>
    <s v="Climat de confiance"/>
    <s v="Résistance au changement"/>
    <s v="Insuffisance de matériels informatiques"/>
    <s v="Pas de logiciel disponible"/>
    <s v="ND"/>
    <s v="ND"/>
    <s v="Sensibilisation"/>
    <s v="Fournir des équipements partout au même moment"/>
    <s v="Installer des logiciels "/>
    <s v="ND"/>
    <s v="ND"/>
  </r>
  <r>
    <n v="117"/>
    <d v="2018-05-17T00:00:00"/>
    <s v="Nord"/>
    <s v="Woleu"/>
    <s v="Centre hospitalier régional de Oyem"/>
    <s v="CHR"/>
    <s v="Public civil"/>
    <n v="320"/>
    <s v="Oyem 2ème arrondissement"/>
    <m/>
    <m/>
    <m/>
    <n v="2003"/>
    <n v="181609"/>
    <n v="15"/>
    <n v="20"/>
    <n v="0"/>
    <s v="NA"/>
    <s v="INFANTE T."/>
    <s v="LESBIA"/>
    <n v="50"/>
    <x v="2"/>
    <x v="7"/>
    <s v="Pédiatre"/>
    <s v="Institut supérieur de science de médecine de CUBA"/>
    <n v="2"/>
    <x v="8"/>
    <n v="10"/>
    <n v="10"/>
    <n v="1"/>
    <x v="4"/>
    <n v="10"/>
    <s v="Informatisation de la santé"/>
    <s v="Amélioration de la situation sanitaire"/>
    <s v="Obtention rapide d'informations sur la santé"/>
    <n v="10"/>
    <s v="Meilleures conditions de travail des agents"/>
    <s v="Rapidité d'accès à des ressources spécialisées"/>
    <s v="Accessibilité à la formation médicale continue à distance"/>
    <s v="Absence de ressources"/>
    <s v="Mauvaise prospection"/>
    <s v="ND"/>
    <s v="Formation du personnel"/>
    <s v="Bien faire l'étude"/>
    <s v="ND"/>
    <s v="Inexistant"/>
    <s v="Inexistant"/>
    <s v="Inexistant"/>
    <s v="Inexistant"/>
    <s v="Inexistant"/>
    <s v="Inexistant"/>
    <s v="Inexistant"/>
    <s v="ND"/>
    <s v="Référentiel - Identification des patients"/>
    <s v="Systèmes d’Information Hospitaliers (SIH)"/>
    <s v="Télémédecine comme fonction déportée de l'hôpital et intégrée à tous les processus de prise en charge"/>
    <n v="5"/>
    <n v="10"/>
    <n v="10"/>
    <n v="10"/>
    <n v="10"/>
    <n v="10"/>
    <n v="10"/>
    <n v="10"/>
    <n v="10"/>
    <x v="2"/>
    <s v="Oui"/>
    <n v="10"/>
    <s v="Changement très important"/>
    <s v="Changement très important"/>
    <s v="Changement très important"/>
    <s v="Changement très important"/>
    <s v="Changement très important"/>
    <s v="Changement très important"/>
    <s v="Changement très important"/>
    <s v="Projet excellent"/>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santé"/>
    <s v="Information accessible"/>
    <s v="ND"/>
    <s v="Personnel non disponible"/>
    <s v="ND"/>
    <s v="ND"/>
    <s v="ND"/>
    <s v="ND"/>
    <s v="Formation du personnel nécessaire"/>
    <s v="ND"/>
    <s v="ND"/>
    <s v="ND"/>
    <s v="ND"/>
  </r>
  <r>
    <n v="118"/>
    <d v="2018-05-17T00:00:00"/>
    <s v="Nord"/>
    <s v="Woleu"/>
    <s v="Centre hospitalier régional de Oyem"/>
    <s v="CHR"/>
    <s v="Public civil"/>
    <n v="320"/>
    <s v="Oyem 2ème arrondissement"/>
    <m/>
    <m/>
    <m/>
    <n v="2003"/>
    <n v="181609"/>
    <n v="4"/>
    <n v="20"/>
    <n v="0"/>
    <s v="NA"/>
    <s v="DOMINGUEZ DINZA"/>
    <s v="RAFAEL"/>
    <n v="55"/>
    <x v="2"/>
    <x v="7"/>
    <s v="Cardiologue"/>
    <s v="Université des Sciences Médicales de Santiago de CUBA"/>
    <s v="2mois"/>
    <x v="8"/>
    <n v="10"/>
    <n v="10"/>
    <n v="1"/>
    <x v="4"/>
    <n v="10"/>
    <s v="Informatisation de la santé"/>
    <s v="Amélioration de la situation sanitaire"/>
    <s v="ND"/>
    <n v="10"/>
    <s v="Une meilleure productivité des agents de santé"/>
    <s v="Accessibilité directe aux données du patient"/>
    <s v="Possibilité d'avoir une seconde opinion par un expert à distance"/>
    <s v="Manque de ressources financières"/>
    <s v="Manque de personnel qualifié"/>
    <s v="ND"/>
    <s v="Mettre suffisamment de ressoures financières pour l'aboutissement du projet"/>
    <s v="Formation du personnel"/>
    <s v="ND"/>
    <s v="Inexistant"/>
    <s v="Inexistant"/>
    <s v="Inexistant"/>
    <s v="Inexistant"/>
    <s v="Inexistant"/>
    <s v="Inexistant"/>
    <s v="Inexistant"/>
    <s v="ND"/>
    <s v="Référentiel - Identification des patients"/>
    <s v="Systèmes d’Information Hospitaliers (SIH)"/>
    <s v="Télémédecine comme fonction déportée de l'hôpital et intégrée à tous les processus de prise en charge"/>
    <n v="5"/>
    <n v="10"/>
    <n v="10"/>
    <n v="10"/>
    <n v="10"/>
    <n v="10"/>
    <n v="10"/>
    <n v="10"/>
    <n v="10"/>
    <x v="4"/>
    <s v="Oui"/>
    <n v="10"/>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santé"/>
    <s v="Information accessible"/>
    <s v="ND"/>
    <s v="Mauvaise préparation du personnel"/>
    <s v="Pas d'internet"/>
    <s v="ND"/>
    <s v="ND"/>
    <s v="ND"/>
    <s v="Sensibiliser le personnel de la santé sur le projet"/>
    <s v="Installer la fibre optique"/>
    <s v="ND"/>
    <s v="ND"/>
    <s v="ND"/>
  </r>
  <r>
    <n v="119"/>
    <d v="2018-05-17T00:00:00"/>
    <s v="Nord"/>
    <s v="Woleu"/>
    <s v="Centre hospitalier régional de Oyem"/>
    <s v="CHR"/>
    <s v="Public civil"/>
    <n v="320"/>
    <s v="Oyem 2ème arrondissement"/>
    <m/>
    <m/>
    <m/>
    <n v="2003"/>
    <n v="181609"/>
    <s v="NA"/>
    <s v="NA"/>
    <n v="0"/>
    <s v="NA"/>
    <s v="EYANG BIBANG "/>
    <s v="RANCE-DELPHINE"/>
    <n v="47"/>
    <x v="0"/>
    <x v="10"/>
    <m/>
    <s v="ENASS"/>
    <n v="9"/>
    <x v="6"/>
    <n v="1"/>
    <n v="10"/>
    <n v="1"/>
    <x v="4"/>
    <n v="7"/>
    <s v="Avoir des informations exactes sur la santé gabonaise"/>
    <s v="Améliorer la santé des gabonais avec un meilleur suivi"/>
    <s v="Exercer son métier avec des outils performants"/>
    <n v="10"/>
    <s v="Une meilleure productivité des agents de santé"/>
    <s v="Possibilité d'avoir une seconde opinion par un expert à distance"/>
    <s v="Facilité de la recherche clinique grâce aux bases de données"/>
    <s v="Le non respect du secret professionnel"/>
    <s v="Le suivi su projet par l'Etat"/>
    <s v="ND"/>
    <s v="Sensibiliser le personnel"/>
    <s v="Engagement de l'Etat pour la réussite du projet"/>
    <s v="ND"/>
    <s v="Inexistant"/>
    <s v="Inexistant"/>
    <s v="Inexistant"/>
    <s v="Inexistant"/>
    <s v="Inexistant"/>
    <s v="Inexistant"/>
    <s v="Inexistant"/>
    <s v="ND"/>
    <s v="Référentiel - Identification des patients"/>
    <s v="Systèmes d’Information Hospitaliers (SIH)"/>
    <s v="Télémédecine comme fonction déportée de l'hôpital et intégrée à tous les processus de prise en charge"/>
    <n v="8"/>
    <n v="10"/>
    <n v="9"/>
    <n v="7"/>
    <n v="9"/>
    <n v="9"/>
    <n v="8"/>
    <n v="10"/>
    <n v="9"/>
    <x v="2"/>
    <s v="Oui"/>
    <n v="8"/>
    <s v="Changement très important"/>
    <s v="Changement assez important"/>
    <s v="Changement assez important"/>
    <s v="Changement assez important"/>
    <s v="Changement très important"/>
    <s v="Changement très important"/>
    <s v="Changement très important"/>
    <s v="ND"/>
    <s v="Je suis prêt à changer assez"/>
    <s v="Je suis prêt à beaucoup changer"/>
    <s v="Je suis prêt à beaucoup changer"/>
    <s v="Je suis prêt à beaucoup changer"/>
    <s v="Je suis prêt à beaucoup changer"/>
    <s v="Je suis prêt à beaucoup changer"/>
    <s v="Je suis prêt à changer assez"/>
    <s v="ND"/>
    <s v="Approfondir mes connaissances dans les soins "/>
    <s v="Avoir des informations sur la santé médicale"/>
    <s v="ND"/>
    <s v="Non aboutissement du projet"/>
    <s v="Détournement du financement alloué au projet"/>
    <s v="ND"/>
    <s v="ND"/>
    <s v="ND"/>
    <s v="Suvi du projet par les experts"/>
    <s v="Contrôle financier régulier"/>
    <s v="ND"/>
    <s v="ND"/>
    <s v="ND"/>
  </r>
  <r>
    <n v="120"/>
    <d v="2018-05-17T00:00:00"/>
    <s v="Nord"/>
    <s v="Woleu"/>
    <s v="Centre hospitalier régional de Oyem"/>
    <s v="CHR"/>
    <s v="Public civil"/>
    <n v="320"/>
    <s v="Oyem 2ème arrondissement"/>
    <m/>
    <m/>
    <m/>
    <n v="2003"/>
    <n v="181609"/>
    <n v="3"/>
    <n v="20"/>
    <n v="0"/>
    <s v="NA"/>
    <s v="NGOUA "/>
    <s v="MARIE-JOSEE"/>
    <n v="56"/>
    <x v="2"/>
    <x v="7"/>
    <s v="Puéricultrice"/>
    <s v="INFAS/ COTE D'IVOIRE"/>
    <n v="15"/>
    <x v="6"/>
    <n v="5"/>
    <n v="7"/>
    <n v="5"/>
    <x v="0"/>
    <n v="6"/>
    <s v="Amélioaration de l'acceuil"/>
    <s v="Formation de personnel"/>
    <s v="Le récyclage du personnel"/>
    <n v="8"/>
    <s v="Amélioration de la prise en charge du patient"/>
    <s v="Meilleures conditions de travail des agents"/>
    <s v="Gestion des épidémies et veille épidémiologique"/>
    <s v="Manque d'informations des utlisateurs"/>
    <s v="Personnel non qualifié"/>
    <s v="Manque d'équipements"/>
    <s v="Faire assez de communication"/>
    <s v="Former le personnel"/>
    <s v="Equiper les structures"/>
    <s v="passable"/>
    <s v="Inexistant"/>
    <s v="médiocre"/>
    <s v="médiocre"/>
    <s v="médiocre"/>
    <s v="passable"/>
    <s v="passable"/>
    <s v="Pas de statisticien au CRH Oyem depuis deux ans"/>
    <s v="Référentiel - Identification des patients"/>
    <s v="Systèmes d’Information Hospitaliers (SIH)"/>
    <s v="Télémédecine comme fonction déportée de l'hôpital et intégrée à tous les processus de prise en charge"/>
    <n v="5"/>
    <n v="5"/>
    <n v="5"/>
    <n v="6"/>
    <n v="7"/>
    <n v="6"/>
    <n v="6"/>
    <n v="6"/>
    <n v="6"/>
    <x v="4"/>
    <s v="Oui"/>
    <n v="10"/>
    <s v="Changement assez important"/>
    <s v="Changement assez important"/>
    <s v="Changement plus ou moins important"/>
    <s v="Changement plus ou moins important"/>
    <s v="Changement assez important"/>
    <s v="Changement assez important"/>
    <s v="Changement plus ou moins important"/>
    <s v="Le changement va améliorer le comportement des agents"/>
    <s v="Je suis prêt à changer assez"/>
    <s v="Je suis prêt à changer assez"/>
    <s v="Je suis prêt à plus ou moins changer"/>
    <s v="Je suis prêt à plus ou moins changer"/>
    <s v="Je suis prêt à plus ou moins changer"/>
    <s v="Je suis prêt à changer assez"/>
    <s v="Je suis prêt à changer assez"/>
    <s v="Ce sous-projet me sera très utile"/>
    <s v="Une gestion transparente"/>
    <s v="ND"/>
    <s v="ND"/>
    <s v="Changement de comportement est difficile"/>
    <s v="Agressivité"/>
    <s v="Absentéisme"/>
    <s v="ND"/>
    <s v="ND"/>
    <s v="Mettre sur le terrain des agents déjà formés"/>
    <s v="Savoir recevoir les patients avec calme et patience"/>
    <s v="La DRH doit faire son travail correctement"/>
    <s v="ND"/>
    <s v="ND"/>
  </r>
  <r>
    <n v="121"/>
    <d v="2018-05-17T00:00:00"/>
    <s v="Nord"/>
    <s v="Woleu"/>
    <s v="Centre hospitalier régional de Oyem"/>
    <s v="CHR"/>
    <s v="Public civil"/>
    <n v="320"/>
    <s v="Oyem 2ème arrondissement"/>
    <m/>
    <m/>
    <m/>
    <n v="2003"/>
    <n v="181609"/>
    <n v="35"/>
    <n v="30"/>
    <n v="0"/>
    <s v="NA"/>
    <s v="OWONO OKEMVELE"/>
    <s v="KEVIN-ARISTIDE"/>
    <n v="40"/>
    <x v="0"/>
    <x v="3"/>
    <s v="Technicien laboratoire"/>
    <s v="ENASS"/>
    <n v="8"/>
    <x v="7"/>
    <n v="8"/>
    <n v="10"/>
    <n v="2"/>
    <x v="4"/>
    <n v="4"/>
    <s v="Un meilleur suivi du dossier patient"/>
    <s v="Une gestion transparente des recettes"/>
    <s v="Un SIS qui permettra une bonne gestion des stocks"/>
    <n v="7"/>
    <s v="Accessibilité directe aux données du patient"/>
    <s v="Amélioration de la prise en charge du patient"/>
    <s v="Archivage numérique des informations médicales"/>
    <s v="Absence de financement"/>
    <s v="Scepticisme par rapport au respect des procédures"/>
    <s v="ND"/>
    <s v="Bien évaluer le coût du projet"/>
    <s v="Mettre en œuvre le projet "/>
    <s v="ND"/>
    <s v="Inexistant"/>
    <s v="Inexistant"/>
    <s v="médiocre"/>
    <s v="Inexistant"/>
    <s v="Inexistant"/>
    <s v="Inexistant"/>
    <s v="passable"/>
    <s v="ND"/>
    <s v="Référentiel - Identification des patients"/>
    <s v="Systèmes d’Information Hospitaliers (SIH)"/>
    <s v="Télémédecine comme fonction déportée de l'hôpital et intégrée à tous les processus de prise en charge"/>
    <n v="10"/>
    <n v="10"/>
    <n v="10"/>
    <n v="10"/>
    <n v="10"/>
    <n v="10"/>
    <n v="3"/>
    <n v="5"/>
    <n v="5"/>
    <x v="4"/>
    <s v="Oui"/>
    <n v="9"/>
    <s v="Changement assez important"/>
    <s v="Changement très important"/>
    <s v="Changement assez important"/>
    <s v="Changement plus ou moins important"/>
    <s v="Changement assez important"/>
    <s v="Changement plus ou moin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changer assez"/>
    <s v="ND"/>
    <s v="Mise en œuvre du sous-projet"/>
    <s v="Facilité la gestion du CRH"/>
    <s v="ND"/>
    <s v="Manque de personnel qualifié"/>
    <s v="Pas de matériels de travail"/>
    <s v="Pas d'entretien du matériel"/>
    <s v="ND"/>
    <s v="ND"/>
    <s v="Recruter et former le personnel "/>
    <s v="Fournir le matériel"/>
    <s v="Une équipe pour la maintenance"/>
    <s v="ND"/>
    <s v="ND"/>
  </r>
  <r>
    <n v="122"/>
    <d v="2018-05-17T00:00:00"/>
    <s v="Nord"/>
    <s v="Woleu"/>
    <s v="Centre hospitalier régional de Oyem"/>
    <s v="CHR"/>
    <s v="Public civil"/>
    <n v="320"/>
    <s v="Oyem 2ème arrondissement"/>
    <m/>
    <m/>
    <m/>
    <n v="2003"/>
    <n v="181609"/>
    <n v="35"/>
    <n v="30"/>
    <n v="0"/>
    <s v="NA"/>
    <s v="MENGUE ME NZUE"/>
    <s v="LARISSA"/>
    <n v="37"/>
    <x v="3"/>
    <x v="6"/>
    <m/>
    <s v="ENASS"/>
    <n v="13"/>
    <x v="6"/>
    <n v="5"/>
    <n v="10"/>
    <n v="5"/>
    <x v="4"/>
    <n v="3"/>
    <s v="Meilleur prise en charge des patients"/>
    <s v="Recruter des statisticiens"/>
    <s v="Echange d'informations entre hôpitaux"/>
    <n v="8"/>
    <s v="Amélioration de la prise en charge du patient"/>
    <s v="Possibilité d'avoir une seconde opinion par un expert à distance"/>
    <s v="Archivage numérique des informations médicales"/>
    <s v="Pas de suivi du projet"/>
    <s v="Manque de moyens financiers "/>
    <s v="Ignorer le projet"/>
    <s v="Mettre des personnes aptes sur le projet"/>
    <s v="Accorder un financement"/>
    <s v="Sensibilisation"/>
    <s v="Inexistant"/>
    <s v="Inexistant"/>
    <s v="Inexistant"/>
    <s v="médiocre"/>
    <s v="passable"/>
    <s v="Inexistant"/>
    <s v="passable"/>
    <s v="Installer d'abord un SI"/>
    <s v="Référentiel - Identification des patients"/>
    <s v="Systèmes d’Information Hospitaliers (SIH)"/>
    <s v="Télémédecine comme fonction déportée de l'hôpital et intégrée à tous les processus de prise en charge"/>
    <n v="6"/>
    <n v="9"/>
    <n v="10"/>
    <n v="10"/>
    <n v="10"/>
    <n v="10"/>
    <n v="10"/>
    <n v="10"/>
    <n v="10"/>
    <x v="2"/>
    <s v="Oui"/>
    <n v="10"/>
    <s v="Changement assez important"/>
    <s v="Changement très important"/>
    <s v="Changement assez important"/>
    <s v="Changement très important"/>
    <s v="Changement très important"/>
    <s v="Changement assez important"/>
    <s v="Aucun changement"/>
    <s v="Un meilleur suivi des villageois"/>
    <s v="Je suis prêt à beaucoup changer"/>
    <s v="Je suis prêt à beaucoup changer"/>
    <s v="Je suis prêt à beaucoup changer"/>
    <s v="Je suis prêt à beaucoup changer"/>
    <s v="Je suis prêt à beaucoup changer"/>
    <s v="Je suis prêt à beaucoup changer"/>
    <s v="Je ne suis pas du tout prêt à changer"/>
    <s v="Je suis prête à changer pour l'amélioration et la prise en charge des patients "/>
    <s v="Bonne relation entre patients et agents"/>
    <s v="Meilleur suivi des patients"/>
    <s v="Meilleur prise en charge"/>
    <s v="Manque de moyens de transport"/>
    <s v="Manque de matériels informatiques"/>
    <s v="Manque de communication"/>
    <s v="Manque de suivi "/>
    <s v="ND"/>
    <s v="Dotation de moyens de transport"/>
    <s v="Equiper les structures "/>
    <s v="Sensibilisation des agents et avoir un outil de communication"/>
    <s v="Suivre les autorités"/>
    <s v="ND"/>
  </r>
  <r>
    <n v="123"/>
    <d v="2018-05-17T00:00:00"/>
    <s v="Nord"/>
    <s v="Woleu"/>
    <s v="Centre hospitalier régional de Oyem"/>
    <s v="CHR"/>
    <s v="Public civil"/>
    <n v="320"/>
    <s v="Oyem 2ème arrondissement"/>
    <m/>
    <m/>
    <m/>
    <n v="2003"/>
    <n v="181609"/>
    <n v="35"/>
    <n v="30"/>
    <n v="0"/>
    <s v="NA"/>
    <s v="NERNADDEC PALAND"/>
    <s v="MARTA ELENA"/>
    <n v="54"/>
    <x v="2"/>
    <x v="7"/>
    <m/>
    <s v="Institut supérieur de science de médecine de CUBA"/>
    <n v="3"/>
    <x v="8"/>
    <n v="10"/>
    <n v="10"/>
    <n v="1"/>
    <x v="4"/>
    <n v="5"/>
    <s v="Contrôle épidémiologique du gabon"/>
    <s v="ND"/>
    <s v="ND"/>
    <n v="9"/>
    <s v="Amélioration de la prise en charge du patient"/>
    <s v="Accessibilité à la formation médicale continue à distance"/>
    <s v="Gestion des épidémies et veille épidémiologique"/>
    <s v="Pas de conscience professionnel"/>
    <s v="ND"/>
    <s v="ND"/>
    <s v="Formation et sensibilisation du personnel"/>
    <s v="ND"/>
    <s v="ND"/>
    <s v="Inexistant"/>
    <s v="médiocre"/>
    <s v="médiocre"/>
    <s v="médiocre"/>
    <s v="médiocre"/>
    <s v="passable"/>
    <s v="Inexistant"/>
    <s v="Mise en œuvre immédiate du projet"/>
    <s v="Référentiel - Identification des patients"/>
    <s v="Systèmes d’Information Hospitaliers (SIH)"/>
    <s v="Télémédecine comme fonction déportée de l'hôpital et intégrée à tous les processus de prise en charge"/>
    <n v="8"/>
    <n v="10"/>
    <n v="10"/>
    <n v="10"/>
    <n v="10"/>
    <n v="10"/>
    <n v="10"/>
    <n v="10"/>
    <n v="10"/>
    <x v="4"/>
    <s v="Oui"/>
    <n v="9"/>
    <s v="Changement assez important"/>
    <s v="Changement très important"/>
    <s v="Changement très important"/>
    <s v="Changement très important"/>
    <s v="Changement très important"/>
    <s v="Changement très important"/>
    <s v="Changement très important"/>
    <s v="Ce sous-projet est très important"/>
    <s v="Je suis prêt à beaucoup changer"/>
    <s v="Je suis prêt à beaucoup changer"/>
    <s v="Je suis prêt à beaucoup changer"/>
    <s v="Je suis prêt à beaucoup changer"/>
    <s v="Je suis prêt à beaucoup changer"/>
    <s v="Je suis prêt à beaucoup changer"/>
    <s v="Je suis prêt à beaucoup changer"/>
    <s v="C'est très important pour pallier aux problèmes existants"/>
    <s v="ND"/>
    <s v="ND"/>
    <s v="ND"/>
    <s v="ND"/>
    <s v="ND"/>
    <s v="ND"/>
    <s v="ND"/>
    <s v="ND"/>
    <s v="ND"/>
    <s v="ND"/>
    <s v="ND"/>
    <s v="ND"/>
    <s v="ND"/>
  </r>
  <r>
    <n v="124"/>
    <d v="2018-05-22T00:00:00"/>
    <s v="Moyen Ogoué"/>
    <s v="Ogoué et Lac"/>
    <s v="CERMEL"/>
    <s v="Centre de recherche"/>
    <s v="Privé"/>
    <n v="200"/>
    <s v="Lambaréné"/>
    <m/>
    <m/>
    <m/>
    <d v="1981-04-04T00:00:00"/>
    <s v="Gabon"/>
    <n v="60"/>
    <s v="60min"/>
    <n v="10"/>
    <s v="ND"/>
    <s v="MANOUANA"/>
    <s v="PRINCE"/>
    <n v="28"/>
    <x v="2"/>
    <x v="2"/>
    <s v="Biologiste"/>
    <s v="Université des sciences et techniques de Masuku"/>
    <n v="3"/>
    <x v="3"/>
    <n v="3"/>
    <n v="7"/>
    <n v="2"/>
    <x v="4"/>
    <n v="5"/>
    <s v="Extension sur le territoire gabonais"/>
    <s v="Impliquer tous les acteurs de la formation"/>
    <s v="Poursuivre le projet à long terme "/>
    <n v="7"/>
    <s v="Amélioration de la prise en charge du patient"/>
    <s v="Interaction renforcée entre structures sanitaires et administrations de santé"/>
    <s v="Gestion des épidémies et veille épidémiologique"/>
    <s v="Manque de communication"/>
    <s v="Manque de moyens financiers "/>
    <s v="ND"/>
    <s v="Recueillir l'opinion des acteurs de la santé et des écoles"/>
    <s v="Mettre à disposition tous les outils"/>
    <s v="ND"/>
    <s v="bien"/>
    <s v="bien"/>
    <s v="Bien"/>
    <s v="Bien"/>
    <s v="Bien"/>
    <s v="Bien"/>
    <s v="Excellent"/>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1"/>
    <n v="5"/>
    <n v="1"/>
    <n v="1"/>
    <n v="5"/>
    <n v="5"/>
    <n v="10"/>
    <n v="5"/>
    <x v="2"/>
    <s v="Oui"/>
    <n v="7"/>
    <s v="Changement assez important"/>
    <s v="Aucun changement"/>
    <s v="Aucun changement"/>
    <s v="Changement assez important"/>
    <s v="Changement plus ou moins important"/>
    <s v="changement faible"/>
    <s v="Changement assez important"/>
    <s v="ND"/>
    <s v="Je suis prêt à plus ou moins changer"/>
    <s v="Je suis un peu prêt à changer"/>
    <s v="Je suis un peu prêt à changer"/>
    <s v="Je suis prêt à plus ou moins changer"/>
    <s v="Je suis un peu prêt à changer"/>
    <s v="Je suis un peu prêt à changer"/>
    <s v="Je ne suis pas du tout prêt à changer"/>
    <s v="ND"/>
    <s v="Informer le personnel de santé qu'il s'agit d'une alternative"/>
    <s v="ND"/>
    <s v="ND"/>
    <s v="Moyens de communication nécessaire"/>
    <s v="Matériels numérique"/>
    <s v="ND"/>
    <s v="ND"/>
    <s v="ND"/>
    <s v="Initier l'utilisation du numérique"/>
    <s v="Mettre à disposition le matériel "/>
    <s v="ND"/>
    <s v="ND"/>
    <s v="ND"/>
  </r>
  <r>
    <n v="125"/>
    <d v="2018-05-22T00:00:00"/>
    <s v="Moyen Ogoué"/>
    <s v="Ogoué et Lac"/>
    <s v="CERMEL"/>
    <s v="Centre de recherche"/>
    <s v="Privé"/>
    <n v="200"/>
    <s v="Lambaréné"/>
    <m/>
    <m/>
    <m/>
    <d v="1981-04-04T00:00:00"/>
    <s v="Gabon"/>
    <n v="60"/>
    <s v="60min"/>
    <n v="10"/>
    <s v="ND"/>
    <s v="ADEGNIKA"/>
    <s v="AYOCA AKIM"/>
    <n v="44"/>
    <x v="2"/>
    <x v="7"/>
    <s v="Immuno-épidémiologie"/>
    <s v="FMSS-UBO"/>
    <n v="17"/>
    <x v="3"/>
    <n v="4"/>
    <n v="9"/>
    <n v="1"/>
    <x v="4"/>
    <n v="5"/>
    <s v="Mise en place du système de communication sanitaire"/>
    <s v="Fluidité de communication entre le personnel sanitaire"/>
    <s v="Base de données fiable pour les malades endémique dans le pays"/>
    <n v="6"/>
    <s v="Accessibilité directe aux données du patient"/>
    <s v="Rapidité d'accès à des ressources spécialisées"/>
    <s v="Gestion des épidémies et veille épidémiologique"/>
    <s v="Non adhésion"/>
    <s v="Manque de financement"/>
    <s v="Manque de personnel qualifié"/>
    <s v="Implication de tous"/>
    <s v="Mise à disposition de fond propre"/>
    <s v="Formation continue"/>
    <s v="bien"/>
    <s v="Excellent"/>
    <s v="Excellent"/>
    <s v="Bien"/>
    <s v="Bien"/>
    <s v="passable"/>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7"/>
    <n v="8"/>
    <n v="8"/>
    <n v="8"/>
    <n v="8"/>
    <n v="9"/>
    <n v="9"/>
    <n v="9"/>
    <x v="2"/>
    <s v="Non"/>
    <n v="5"/>
    <s v="Changement très important"/>
    <s v="Changement assez important"/>
    <s v="Changement plus ou moins important"/>
    <s v="Changement assez important"/>
    <s v="Changement assez important"/>
    <s v="Changement très important"/>
    <s v="Changement très important"/>
    <s v="ND"/>
    <s v="Je suis un peu prêt à changer"/>
    <s v="Je suis prêt à plus ou moins changer"/>
    <s v="Je suis prêt à plus ou moins changer"/>
    <s v="Je suis un peu prêt à changer"/>
    <s v="Je suis un peu prêt à changer"/>
    <s v="Je suis prêt à changer assez"/>
    <s v="Je suis prêt à plus ou moins changer"/>
    <s v="ND"/>
    <s v="Gouvernement à s'appropier du projet"/>
    <s v="Moyens de travail à disposition"/>
    <s v="ND"/>
    <s v="Débit internet faible"/>
    <s v="Manque d'outils informatiques"/>
    <s v="Outils de travail"/>
    <s v="Formation"/>
    <s v="ND"/>
    <s v="Internet haut débit"/>
    <s v="Achat d'outils informatiques"/>
    <s v="Moyens pour la logistique"/>
    <s v="Former les futurs utilisateurs"/>
    <s v="ND"/>
  </r>
  <r>
    <n v="126"/>
    <d v="2018-05-22T00:00:00"/>
    <s v="Moyen Ogoué"/>
    <s v="Ogoué et Lac"/>
    <s v="CERMEL"/>
    <s v="Centre de recherche"/>
    <s v="Privé"/>
    <n v="200"/>
    <s v="Lambaréné"/>
    <m/>
    <m/>
    <m/>
    <d v="1981-04-04T00:00:00"/>
    <s v="Gabon"/>
    <n v="60"/>
    <s v="60min"/>
    <n v="10"/>
    <s v="ND"/>
    <s v="ACHIMI"/>
    <s v="PACôME "/>
    <n v="29"/>
    <x v="2"/>
    <x v="2"/>
    <s v="Biologiste"/>
    <s v="Université des sciences et techniques de Masuku"/>
    <n v="3"/>
    <x v="2"/>
    <n v="7"/>
    <n v="9"/>
    <n v="4"/>
    <x v="2"/>
    <n v="5"/>
    <s v="Amélioration du système sanitaire"/>
    <s v="Meilleure gestion des données sanitaires"/>
    <s v="Formation sur les outils de l'information sanitaire"/>
    <n v="8"/>
    <s v="Accessibilité directe aux données du patient"/>
    <s v="Facilité de la recherche clinique grâce aux bases de données"/>
    <s v="Collecte et remontée d'informations sanitaires"/>
    <s v="Non adhésion des politiciens"/>
    <s v="Manque de formation"/>
    <s v="Manque de moyens financiers"/>
    <s v="Séances d'échange pour la sensibilisation_x000a_"/>
    <s v="Revoir les modules de formations universitaires"/>
    <s v="Contrôle strict du budget alloué au projet"/>
    <s v="bien"/>
    <s v="Excellent"/>
    <s v="Excellent"/>
    <s v="Excellent"/>
    <s v="Bien"/>
    <s v="passable"/>
    <s v="Excellent"/>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6"/>
    <n v="8"/>
    <n v="5"/>
    <n v="5"/>
    <n v="5"/>
    <n v="7"/>
    <n v="6"/>
    <n v="6"/>
    <x v="12"/>
    <s v="Oui"/>
    <n v="6"/>
    <s v="Changement assez important"/>
    <s v="Changement plus ou moins important"/>
    <s v="Changement plus ou moins important"/>
    <s v="Changement plus ou moins important"/>
    <s v="Changement assez important"/>
    <s v="Changement assez important"/>
    <s v="Changement assez important"/>
    <s v="ND"/>
    <s v="Je suis prêt à plus ou moins changer"/>
    <s v="Je suis un peu prêt à changer"/>
    <s v="Je suis prêt à plus ou moins changer"/>
    <s v="Je suis prêt à plus ou moins changer"/>
    <s v="Je ne suis pas du tout prêt à changer"/>
    <s v="Je suis prêt à changer assez"/>
    <s v="Je ne suis pas du tout prêt à changer"/>
    <s v="ND"/>
    <s v="Mise en place d'une base de données globale"/>
    <s v="Gestion efficace des données sanitaires"/>
    <s v="ND"/>
    <s v="Information incomplète "/>
    <s v="Pas assez d'adhésion"/>
    <s v="ND"/>
    <s v="ND"/>
    <s v="ND"/>
    <s v="Formation sur la collecte et la saisie"/>
    <s v="Séminaire sur l'importance de ses données"/>
    <s v="ND"/>
    <s v="ND"/>
    <s v="ND"/>
  </r>
  <r>
    <n v="127"/>
    <d v="2018-05-22T00:00:00"/>
    <s v="Moyen Ogoué"/>
    <s v="Ogoué et Lac"/>
    <s v="CERMEL"/>
    <s v="Centre de recherche"/>
    <s v="Privé"/>
    <n v="200"/>
    <s v="Lambaréné"/>
    <m/>
    <m/>
    <m/>
    <d v="1981-04-04T00:00:00"/>
    <s v="Gabon"/>
    <n v="60"/>
    <s v="60min"/>
    <n v="10"/>
    <s v="ND"/>
    <s v="MANGABOULA"/>
    <s v="ANCE"/>
    <n v="30"/>
    <x v="0"/>
    <x v="2"/>
    <s v="Ingénieur en informatique"/>
    <s v="Institut Africain d'informatique"/>
    <n v="2"/>
    <x v="4"/>
    <n v="5"/>
    <n v="10"/>
    <n v="3"/>
    <x v="3"/>
    <n v="4"/>
    <s v="Utilisation d'une base de données centralisée"/>
    <s v="Facilité le traitement de l'information dans les hôpitaux"/>
    <s v="Formation continue des agents de santé"/>
    <n v="9"/>
    <s v="Possibilité d'avoir une seconde opinion par un expert à distance"/>
    <s v="Meilleure sécurité pour les patients"/>
    <s v="Facilité de la recherche clinique grâce aux bases de données"/>
    <s v="Détournement de fond"/>
    <s v="Piratage de la base de données"/>
    <s v="Formation des utilisateurs"/>
    <s v="Contrôle du budget alloué"/>
    <s v="Sécuriser le système"/>
    <s v="Instituer les formations continues pour une meilleure utilisation du système"/>
    <s v="Excellent"/>
    <s v="Excellent"/>
    <s v="Bien"/>
    <s v="Bien"/>
    <s v="Bien"/>
    <s v="Excellent"/>
    <s v="bien"/>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6"/>
    <n v="7"/>
    <n v="7"/>
    <n v="7"/>
    <n v="7"/>
    <n v="5"/>
    <n v="5"/>
    <n v="7"/>
    <x v="0"/>
    <s v="Oui"/>
    <n v="5"/>
    <s v="Changement faible"/>
    <s v="Aucun changement"/>
    <s v="Changement faible"/>
    <s v="Aucun changement"/>
    <s v="Aucun changement"/>
    <s v="Aucun changement"/>
    <s v="Changement faible"/>
    <s v="ND"/>
    <s v="Je suis prêt à changer assez"/>
    <s v="Je suis prêt à beaucoup changer"/>
    <s v="Je suis prêt à beaucoup changer"/>
    <s v="Je suis prêt à beaucoup changer"/>
    <s v="Je suis prêt à beaucoup changer"/>
    <s v="Je suis prêt à beaucoup changer"/>
    <s v="Je suis prêt à beaucoup changer"/>
    <s v="ND"/>
    <s v="Sécurisation des conversations"/>
    <s v="Accès aux agents des zones reculées"/>
    <s v="Echange rapide pour une prise en charge du patient"/>
    <s v="Sécurité des informations"/>
    <s v="Formation"/>
    <s v="ND"/>
    <s v="ND"/>
    <s v="ND"/>
    <s v="Sécuriser au maximum les données"/>
    <s v="Faire des formations continues"/>
    <s v="ND"/>
    <s v="ND"/>
    <s v="ND"/>
  </r>
  <r>
    <n v="128"/>
    <d v="2018-05-22T00:00:00"/>
    <s v="Moyen Ogoué"/>
    <s v="Ogoué et Lac"/>
    <s v="CERMEL"/>
    <s v="Centre de recherche"/>
    <s v="Privé"/>
    <n v="200"/>
    <s v="Lambaréné"/>
    <m/>
    <m/>
    <m/>
    <d v="1981-04-04T00:00:00"/>
    <s v="Gabon"/>
    <n v="60"/>
    <s v="60min"/>
    <n v="10"/>
    <s v="ND"/>
    <s v="LOTOLA MOUGENI"/>
    <s v="FABRICE"/>
    <n v="26"/>
    <x v="0"/>
    <x v="0"/>
    <m/>
    <s v="Université des sciences et techniques de Masuku"/>
    <s v="ND"/>
    <x v="4"/>
    <n v="6"/>
    <n v="9"/>
    <n v="3"/>
    <x v="3"/>
    <n v="5"/>
    <s v="Amélioration du système d'information entre hôpitaux"/>
    <s v="La capacité d'accès facile aux soins malgré la distance"/>
    <s v="Utilisation d'outils informatiques performants"/>
    <n v="9"/>
    <s v="Amélioration de la prise en charge du patient"/>
    <s v="Interaction renforcée entre structures sanitaires et administrations de santé"/>
    <s v="Archivage numérique des informations médicales"/>
    <s v="La mauvaise gestion des bases de données"/>
    <s v="Mauvaise gestion des fonds"/>
    <s v="ND"/>
    <s v="Standardisation de base de donnéess"/>
    <s v="Suivi des dépenses "/>
    <s v="ND"/>
    <s v="Excellent"/>
    <s v="Excellent"/>
    <s v="Bien"/>
    <s v="Bien"/>
    <s v="Excellent"/>
    <s v="passable"/>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8"/>
    <n v="8"/>
    <n v="7"/>
    <n v="7"/>
    <n v="7"/>
    <n v="7"/>
    <n v="8"/>
    <n v="8"/>
    <x v="2"/>
    <s v="Oui"/>
    <n v="5"/>
    <s v="Changement très important"/>
    <s v="Changement très important"/>
    <s v="Changement très important"/>
    <s v="Changement très important"/>
    <s v="Changement très important"/>
    <s v="Changement très important"/>
    <s v="Changement très important"/>
    <s v="ND"/>
    <s v="Je suis prêt à changer assez"/>
    <s v="Je suis prêt à beaucoup changer"/>
    <s v="Je suis prêt à beaucoup changer"/>
    <s v="Je suis prêt à beaucoup changer"/>
    <s v="Je suis prêt à beaucoup changer"/>
    <s v="Je suis prêt à changer assez"/>
    <s v="Je suis prêt à changer assez"/>
    <s v="ND"/>
    <s v="Facilité du diagnostic et du traitement"/>
    <s v="ND"/>
    <s v="ND"/>
    <s v="Donnée non fiable"/>
    <s v="ND"/>
    <s v="ND"/>
    <s v="ND"/>
    <s v="ND"/>
    <s v="Consulter le médecin"/>
    <s v="ND"/>
    <s v="ND"/>
    <s v="ND"/>
    <s v="ND"/>
  </r>
  <r>
    <n v="129"/>
    <d v="2018-05-22T00:00:00"/>
    <s v="Moyen Ogoué"/>
    <s v="Ogoué et Lac"/>
    <s v="Centre de Recherche Médical de Lambaréné"/>
    <s v="Centre de recherche"/>
    <s v="Privé"/>
    <n v="200"/>
    <s v="Lambaréné"/>
    <m/>
    <m/>
    <m/>
    <d v="1981-04-04T00:00:00"/>
    <s v="Gabon"/>
    <n v="60"/>
    <s v="60min"/>
    <n v="10"/>
    <s v="ND"/>
    <s v="NDONG ENGUENG"/>
    <s v="JEAN-THIERRY"/>
    <n v="34"/>
    <x v="2"/>
    <x v="2"/>
    <s v="Biologiste"/>
    <s v="Université des sciences et techniques de Masuku"/>
    <n v="3"/>
    <x v="2"/>
    <n v="7"/>
    <n v="8"/>
    <n v="3"/>
    <x v="2"/>
    <n v="6"/>
    <s v="Mise en place du projet"/>
    <s v="Suivi et développement"/>
    <s v="Pérennisation du projet et formation des acteurs"/>
    <n v="5"/>
    <s v="Accessibilité directe aux données du patient"/>
    <s v="Rapidité d'accès à des ressources spécialisées"/>
    <s v="Facilité de la recherche clinique grâce aux bases de données"/>
    <s v="Abandon des participants"/>
    <s v="Détournement de fonds"/>
    <s v="Absence d'information"/>
    <s v="Mettre en place un système d'information fiable"/>
    <s v="Eviter de confier la gestion du projet à un seul individu"/>
    <s v="Améliorer le système d'information"/>
    <s v="passable"/>
    <s v="Excellent"/>
    <s v="passable"/>
    <s v="Bien"/>
    <s v="Bien"/>
    <s v="Bien"/>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5"/>
    <n v="6"/>
    <n v="3"/>
    <n v="5"/>
    <n v="3"/>
    <n v="6"/>
    <n v="4"/>
    <n v="5"/>
    <x v="0"/>
    <s v="Oui"/>
    <n v="6"/>
    <s v="Changement faible"/>
    <s v="Changement plus ou moins important"/>
    <s v="Changement plus ou moins important"/>
    <s v="Changement assez important"/>
    <s v="Changement assez important"/>
    <s v="Changement plus ou moins important"/>
    <s v="Changement plus ou moins important"/>
    <s v="ND"/>
    <s v="Je suis un peu prêt à changer"/>
    <s v="Je suis prêt à plus ou moins changer"/>
    <s v="Je suis prêt à plus ou moins changer"/>
    <s v="Je suis un peu prêt à changer"/>
    <s v="Je suis un peu prêt à changer"/>
    <s v="Je suis un peu prêt à changer"/>
    <s v="Je suis prêt à plus ou moins changer"/>
    <s v="ND"/>
    <s v="Bonne gestion du sous-projet"/>
    <s v="Formation des acteurs"/>
    <s v="ND"/>
    <s v="Mauvaise gestion"/>
    <s v="ND"/>
    <s v="ND"/>
    <s v="ND"/>
    <s v="ND"/>
    <s v="Formation des agents"/>
    <s v="ND"/>
    <s v="ND"/>
    <s v="ND"/>
    <s v="ND"/>
  </r>
  <r>
    <n v="130"/>
    <d v="2018-05-22T00:00:00"/>
    <s v="Moyen Ogoué"/>
    <s v="Passa"/>
    <s v="CIRMF"/>
    <s v="Centre de recherche"/>
    <s v="Parapublic"/>
    <n v="120"/>
    <s v="Franceville"/>
    <m/>
    <m/>
    <m/>
    <n v="1979"/>
    <s v="Bassin sud-est"/>
    <n v="50"/>
    <n v="10"/>
    <n v="10"/>
    <s v="ND"/>
    <s v="KASSA KASSA"/>
    <s v="ROLAND FABRICE"/>
    <n v="39"/>
    <x v="2"/>
    <x v="4"/>
    <m/>
    <s v="Faculté de médecine de Libreville"/>
    <n v="6"/>
    <x v="4"/>
    <n v="8"/>
    <n v="10"/>
    <n v="1"/>
    <x v="4"/>
    <n v="6"/>
    <s v="Améliorer les conditions de santé des gabonais"/>
    <s v="Harmoniser et avoir des données de santé en temps réel"/>
    <s v="Permettre aux acteurs de santé de prévenir les problèmes de santé"/>
    <n v="9"/>
    <s v="Accessibilité directe aux données du patient"/>
    <s v="Amélioration de la prise en charge du patient"/>
    <s v="Collecte et remontée d'informations sanitaires"/>
    <s v="Non aboutissement du projet"/>
    <s v="Pérennisation"/>
    <s v="Conflits d'interêt "/>
    <s v="Participation massive des agents de santé"/>
    <s v="Anticiper le retrait des partenaires extérieurs"/>
    <s v="Objectivité"/>
    <s v="bien"/>
    <s v="passable"/>
    <s v="Bien"/>
    <s v="passable"/>
    <s v="Bien"/>
    <s v="passable"/>
    <s v="médiocr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8"/>
    <n v="9"/>
    <n v="6"/>
    <n v="8"/>
    <n v="7"/>
    <n v="7"/>
    <n v="7"/>
    <n v="7"/>
    <x v="12"/>
    <s v="Oui"/>
    <n v="8"/>
    <s v="Changement très important"/>
    <s v="Changement assez important"/>
    <s v="Changement très important"/>
    <s v="Changement très important"/>
    <s v="Changement assez important"/>
    <s v="Changement très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ccès aux données des patients pour une action ultérieure rapide"/>
    <s v="Outil de veille sanitaire "/>
    <s v="Archivage des données de santé"/>
    <s v="Système non fiable"/>
    <s v="Insuffisance de ressources humaines"/>
    <s v="Manque de logistique"/>
    <s v="ND"/>
    <s v="ND"/>
    <s v="Sécurisation"/>
    <s v="Mobilisation des ressources humaines"/>
    <s v="Moyens pour la logistique"/>
    <s v="ND"/>
    <s v="ND"/>
  </r>
  <r>
    <n v="131"/>
    <d v="2018-05-22T00:00:00"/>
    <s v="Moyen Ogoué"/>
    <s v="Passa"/>
    <s v="Ecole doctorale régionale"/>
    <s v="Ecole de formation en infestiologie tropicale"/>
    <s v="Public civil"/>
    <s v="ND"/>
    <s v="Franceville"/>
    <m/>
    <m/>
    <m/>
    <d v="2005-02-11T00:00:00"/>
    <s v="ND"/>
    <s v="ND"/>
    <s v="ND"/>
    <n v="10"/>
    <s v="ND"/>
    <s v="OYEGUE LIABAGUI"/>
    <s v="SANDRINE LYDIE"/>
    <n v="38"/>
    <x v="4"/>
    <x v="2"/>
    <s v="Enseignant-chercheur"/>
    <s v="Université de Marseille"/>
    <n v="6"/>
    <x v="7"/>
    <n v="7"/>
    <n v="9"/>
    <n v="1"/>
    <x v="4"/>
    <n v="8"/>
    <s v="Réorganisation du SIS au gabon"/>
    <s v="Identifiant patient"/>
    <s v="Apport dans le domaine de la formation en informatique médicale"/>
    <n v="10"/>
    <s v="Accessibilité directe aux données du patient"/>
    <s v="Amélioration de la prise en charge du patient"/>
    <s v="Archivage numérique des informations médicales"/>
    <s v="Réticence des professionnels de la santé"/>
    <s v="Pas de réseau fiable"/>
    <s v="Pérénnisation du projet"/>
    <s v="Sensibilisation des agents de santé "/>
    <s v="Renforcer le réseau informatique du pays"/>
    <s v="Mesure d'accompagnement et de formation"/>
    <s v="bien"/>
    <s v="bien"/>
    <s v="Bien"/>
    <s v="Bien"/>
    <s v="Bien"/>
    <s v="passable"/>
    <s v="médiocre"/>
    <s v="Bon système internet"/>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10"/>
    <n v="10"/>
    <n v="10"/>
    <n v="10"/>
    <n v="10"/>
    <n v="10"/>
    <n v="10"/>
    <x v="2"/>
    <s v="Oui"/>
    <n v="8"/>
    <s v="Changement assez important"/>
    <s v="Changement plus ou moins important"/>
    <s v="Changement assez important"/>
    <s v="Changement assez important"/>
    <s v="Changement plus ou moins important"/>
    <s v="changement faible"/>
    <s v="Changement faible"/>
    <s v="Le sous-projet va améliorer l'interaction santé&amp;recherche"/>
    <s v="Je suis prêt à beaucoup changer"/>
    <s v="Je suis prêt à beaucoup changer"/>
    <s v="Je suis prêt à beaucoup changer"/>
    <s v="Je suis prêt à beaucoup changer"/>
    <s v="Je suis prêt à beaucoup changer"/>
    <s v="Je suis prêt à beaucoup changer"/>
    <s v="Je suis prêt à beaucoup changer"/>
    <s v="Ouverture au changement dans le but d'améliorer l'utilisation des SI"/>
    <s v="Centralisation des données"/>
    <s v="Accessibilité des données aux chercheurs"/>
    <s v="Numérisation des données"/>
    <s v="Outils informatiques obsolètes"/>
    <s v="Réseau internet médiocre"/>
    <s v="ND"/>
    <s v="ND"/>
    <s v="ND"/>
    <s v="Aménagement et équipement des structures en matériels informatiques"/>
    <s v="Mettre en place un réseau fiable"/>
    <s v="ND"/>
    <s v="ND"/>
    <s v="ND"/>
  </r>
  <r>
    <n v="132"/>
    <d v="2018-05-22T00:00:00"/>
    <s v="Estuaire"/>
    <s v="Libreville"/>
    <s v="Institut Africain d'Informatique"/>
    <s v="Ecole de formation en Informatique"/>
    <s v="Organisation internationale"/>
    <n v="46"/>
    <s v="Libreville"/>
    <m/>
    <m/>
    <m/>
    <n v="1971"/>
    <s v="NA"/>
    <s v="NA"/>
    <s v="NA"/>
    <s v="ND"/>
    <s v="ND"/>
    <s v="KONFE"/>
    <s v="BALIRA OUSMANE"/>
    <n v="44"/>
    <x v="4"/>
    <x v="2"/>
    <s v="Enseignant-chercheur"/>
    <s v="Paris 6"/>
    <n v="10"/>
    <x v="7"/>
    <n v="8"/>
    <n v="10"/>
    <n v="4"/>
    <x v="2"/>
    <n v="6"/>
    <s v="Efficience du SIS "/>
    <s v="Veille sanitaire"/>
    <s v="Transparence dans la gestion du système"/>
    <n v="8"/>
    <s v="Amélioration de la prise en charge du patient"/>
    <s v="Rapidité d'accès à des ressources spécialisées"/>
    <s v="Gestion des épidémies et veille épidémiologique"/>
    <s v="Pérénnisation"/>
    <s v="Manque ressources humaines"/>
    <s v="Maintenance des équipements informatiques"/>
    <s v="Définir la stratégie de pérénnisation dès le départ"/>
    <s v="Renforcer les capacités des acteurs"/>
    <s v="Suivi et contrôle des équipements"/>
    <s v="bien"/>
    <s v="passable"/>
    <s v="médiocre"/>
    <s v="médiocre"/>
    <s v="médiocre"/>
    <s v="médiocre"/>
    <s v="médiocr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8"/>
    <n v="10"/>
    <n v="10"/>
    <n v="9"/>
    <n v="10"/>
    <n v="10"/>
    <n v="9"/>
    <n v="10"/>
    <n v="8"/>
    <x v="0"/>
    <s v="Non"/>
    <s v="NA"/>
    <s v="Changement assez important"/>
    <s v="Changement plus ou moins important"/>
    <s v="Changement assez important"/>
    <s v="Changement assez important"/>
    <s v="Changement très important"/>
    <s v="Changement assez important"/>
    <s v="Changement très important"/>
    <s v="ND"/>
    <s v="Je suis prêt à beaucoup changer"/>
    <s v="Je suis prêt à changer assez"/>
    <s v="Je suis prêt à changer assez"/>
    <s v="Je suis prêt à changer assez"/>
    <s v="Je suis prêt à beaucoup changer"/>
    <s v="Je suis prêt à changer assez"/>
    <s v="Je suis prêt à plus ou moins changer"/>
    <s v="Impossible de changer sa culture et ses rites"/>
    <s v="Meilleure communication"/>
    <s v="Amélioration des prestations sanitaires"/>
    <s v="ND"/>
    <s v="Ressources Humaines limitées"/>
    <s v="Non respect des délais "/>
    <s v="ND"/>
    <s v="ND"/>
    <s v="ND"/>
    <s v="Formation des agents"/>
    <s v="Bonne organisation"/>
    <s v="ND"/>
    <s v="ND"/>
    <s v="ND"/>
  </r>
  <r>
    <n v="133"/>
    <d v="2018-05-22T00:00:00"/>
    <s v="Estuaire"/>
    <s v="Libreville"/>
    <s v="Centre National de l'ordre des médecins (CNOM) "/>
    <s v="Institution"/>
    <s v="Public civil"/>
    <n v="68"/>
    <s v="NA"/>
    <m/>
    <m/>
    <m/>
    <d v="1975-06-18T00:00:00"/>
    <s v="NA"/>
    <s v="ND"/>
    <s v="ND"/>
    <s v="ND"/>
    <s v="ND"/>
    <s v="OGANDAGA"/>
    <s v="EMMANUEL"/>
    <n v="68"/>
    <x v="2"/>
    <x v="7"/>
    <m/>
    <s v="Université de Lille II"/>
    <n v="17"/>
    <x v="8"/>
    <n v="5"/>
    <n v="10"/>
    <n v="3"/>
    <x v="4"/>
    <n v="8"/>
    <s v="Meilleur accès aux soins"/>
    <s v="Meilleur planification de la politique de santé"/>
    <s v="ND"/>
    <n v="10"/>
    <s v="Accessibilité directe aux données du patient"/>
    <s v="Amélioration de la prise en charge du patient"/>
    <s v="Collecte et remontée d'informations sanitaires"/>
    <s v="Non aboutissement du projet"/>
    <s v="ND"/>
    <s v="ND"/>
    <s v="Présence effective des acteurs de la Banque Mondiale"/>
    <s v="ND"/>
    <s v="ND"/>
    <s v="ND"/>
    <s v="Excellent"/>
    <s v="Bien"/>
    <s v="Bien"/>
    <s v="Bien"/>
    <s v="Bien"/>
    <s v="bien"/>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5"/>
    <n v="10"/>
    <n v="10"/>
    <n v="6"/>
    <n v="10"/>
    <n v="10"/>
    <n v="8"/>
    <x v="5"/>
    <s v="Oui"/>
    <n v="10"/>
    <s v="Changement très important"/>
    <s v="Changement assez important"/>
    <s v="Changement très important"/>
    <s v="Changement très important"/>
    <s v="Changement très important"/>
    <s v="Changement très important"/>
    <s v="Changement assez important"/>
    <s v="ND"/>
    <s v="Je suis prêt à beaucoup changer"/>
    <s v="Je suis prêt à beaucoup changer"/>
    <s v="Je suis prêt à changer assez"/>
    <s v="Je suis prêt à changer assez"/>
    <s v="Je suis prêt à changer assez"/>
    <s v="Je suis prêt à changer assez"/>
    <s v="Je suis prêt à beaucoup changer"/>
    <s v="ND"/>
    <s v="Meilleure prise en charge"/>
    <s v="ND"/>
    <s v="ND"/>
    <s v="Absence de réseau "/>
    <s v="Non aboutissement"/>
    <s v="ND"/>
    <s v="ND"/>
    <s v="ND"/>
    <s v="Installer un bon réseau _x000a_"/>
    <s v="Suivi des règles/ sanctions"/>
    <s v="ND"/>
    <s v="ND"/>
    <s v="ND"/>
  </r>
  <r>
    <n v="134"/>
    <d v="2018-05-23T00:00:00"/>
    <s v="Estuaire"/>
    <s v="Owendo"/>
    <s v="INFASS"/>
    <s v="Ecole de formation en Santé"/>
    <s v="Public civil"/>
    <s v="ND"/>
    <s v="Libreville"/>
    <m/>
    <m/>
    <m/>
    <n v="1958"/>
    <s v="ND"/>
    <s v="ND"/>
    <s v="ND"/>
    <s v="ND"/>
    <s v="ND"/>
    <s v="BOUROBOU"/>
    <s v="EDITH "/>
    <n v="48"/>
    <x v="2"/>
    <x v="2"/>
    <s v="Biologiste"/>
    <s v="Faculté de Médecine"/>
    <n v="5"/>
    <x v="4"/>
    <n v="4"/>
    <n v="9"/>
    <n v="4"/>
    <x v="3"/>
    <n v="7"/>
    <s v="Amélioration de la prise en charge du patient"/>
    <s v="Formation du personnel"/>
    <s v="Efficacité et fiabilité"/>
    <n v="7"/>
    <s v="Accessibilité directe aux données du patient"/>
    <s v="Amélioration de la prise en charge du patient"/>
    <s v="Collecte et remontée d'informations sanitaires"/>
    <s v="Non adhésion des professionnels "/>
    <s v="Maintenance des équipements"/>
    <s v="Délai d'exécution inadéquat"/>
    <s v="Sensibilisation"/>
    <s v="Une maintenance active"/>
    <s v="Mise en œuvre dans les délais raisonnables"/>
    <s v="bien"/>
    <s v="bien"/>
    <s v="passable"/>
    <s v="Bien"/>
    <s v="passable"/>
    <s v="passable"/>
    <s v="bien"/>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7"/>
    <n v="7"/>
    <n v="8"/>
    <n v="6"/>
    <n v="7"/>
    <n v="8"/>
    <n v="5"/>
    <n v="6"/>
    <n v="7"/>
    <x v="0"/>
    <s v="Oui"/>
    <n v="9"/>
    <s v="Changement assez important"/>
    <s v="Changement assez important"/>
    <s v="Changement assez important"/>
    <s v="Changement assez important"/>
    <s v="Changement plus ou moins important"/>
    <s v="Changement assez important"/>
    <s v="Changement assez important"/>
    <s v="ND"/>
    <s v="Je suis prêt à beaucoup changer"/>
    <s v="Je suis prêt à beaucoup changer"/>
    <s v="Je suis prêt à changer assez"/>
    <s v="Je suis prêt à changer assez"/>
    <s v="Je suis prêt à changer assez"/>
    <s v="Je suis prêt à changer assez"/>
    <s v="Je suis prêt à changer assez"/>
    <s v="ND"/>
    <s v="Acessibilité directe aux données"/>
    <s v="Amélioration de la prise en charge"/>
    <s v="Continuité des services"/>
    <s v="Réticence des personnels"/>
    <s v="Difficulté dans le suivi de projet"/>
    <s v="Non aboutissement du projet"/>
    <s v="Pas de formateurs"/>
    <s v="ND"/>
    <s v="Sensibilisation"/>
    <s v="Faire un suivi régulier et strict"/>
    <s v="Privilégier l'aboutissement du projet"/>
    <s v="Les experts forment les potentiels formateurs des agents"/>
    <s v="ND"/>
  </r>
  <r>
    <n v="135"/>
    <d v="2018-05-23T00:00:00"/>
    <s v="Estuaire"/>
    <s v="Owendo"/>
    <s v="INFASS"/>
    <s v="Ecole de formation en Santé"/>
    <s v="Public civil"/>
    <s v="ND"/>
    <s v="Libreville"/>
    <m/>
    <m/>
    <m/>
    <n v="1958"/>
    <s v="ND"/>
    <s v="NA"/>
    <s v="NA"/>
    <s v="NA"/>
    <s v="ND"/>
    <s v="AVONO OBAME"/>
    <s v="NOELLE"/>
    <n v="54"/>
    <x v="6"/>
    <x v="2"/>
    <s v="Enseignant-chercheur"/>
    <s v="USS/FMSS"/>
    <n v="5"/>
    <x v="4"/>
    <n v="6"/>
    <n v="10"/>
    <n v="5"/>
    <x v="3"/>
    <n v="9"/>
    <s v="Améliorer le SI au gabon"/>
    <s v="Formation des professionnels de la santé"/>
    <s v="Faciliter la prise en charge du patient"/>
    <n v="6"/>
    <s v="Amélioration de la prise en charge du patient"/>
    <s v="Archivage numérique des informations médicales"/>
    <s v="Collecte et remontée d'informations sanitaires"/>
    <s v="Insuffisance de ressources allouées au projet"/>
    <s v="Non adhésion totale de toutes les parties prenantes du projet"/>
    <s v="Pérénnisation du projet"/>
    <s v="Mobilisation des ressources suffisantes au projet"/>
    <s v="Sensibilisation"/>
    <s v="Assurer la pérénnité du projet "/>
    <s v="passable"/>
    <s v="médiocre"/>
    <s v="passable"/>
    <s v="passable"/>
    <s v="médiocre"/>
    <s v="Inexistant"/>
    <s v="passable"/>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5"/>
    <n v="5"/>
    <n v="5"/>
    <n v="6"/>
    <n v="6"/>
    <n v="6"/>
    <n v="4"/>
    <n v="5"/>
    <n v="7"/>
    <x v="0"/>
    <s v="Oui"/>
    <n v="7"/>
    <s v="Changement assez important"/>
    <s v="Changement plus ou moins important"/>
    <s v="Changement plus ou moins important"/>
    <s v="Changement plus ou moins important"/>
    <s v="Changement plus ou moins important"/>
    <s v="Changement plus ou moins important"/>
    <s v="Changement plus ou moins important"/>
    <s v="ND"/>
    <s v="Je suis prêt à beaucoup changer"/>
    <s v="Je suis prêt à changer assez"/>
    <s v="Je suis prêt à changer assez"/>
    <s v="Je suis prêt à changer assez"/>
    <s v="Je suis prêt à changer assez"/>
    <s v="Je suis prêt à changer assez"/>
    <s v="Je suis prêt à changer assez"/>
    <s v="ND"/>
    <s v="Présenter des données numériques des activités sanitaires"/>
    <s v="Facilité l'accès aux informations sanitaires"/>
    <s v="Servir de plateforme d'échange en santé"/>
    <s v="Mise en œuvre effective du projet"/>
    <s v="Pas de ressources matérielles"/>
    <s v="Pérennité du projet"/>
    <s v="Adhésion de tous"/>
    <s v="ND"/>
    <s v="Facilité la mise en œuvre "/>
    <s v="Fournir des ressources aux structures de santé"/>
    <s v="Assurer lla pérennité du projet par les experts en conduite du changement"/>
    <s v="Sensibilisation pour s'assurer de l'adhésion de tous"/>
    <s v="ND"/>
  </r>
  <r>
    <n v="136"/>
    <d v="2018-05-23T00:00:00"/>
    <s v="Estuaire"/>
    <s v="Owendo"/>
    <s v="USS"/>
    <s v="Ecole de formation en Santé"/>
    <s v="Public civil"/>
    <n v="4500"/>
    <s v="Owendo"/>
    <m/>
    <m/>
    <m/>
    <n v="1974"/>
    <s v="NA"/>
    <s v="NA"/>
    <s v="NA"/>
    <s v="ND"/>
    <s v="ND"/>
    <s v="BOUNGOUBRE"/>
    <s v="LEA ROSALIE"/>
    <n v="50"/>
    <x v="0"/>
    <x v="3"/>
    <s v="Administrateur"/>
    <s v="ENA"/>
    <s v="ND"/>
    <x v="8"/>
    <n v="2"/>
    <n v="10"/>
    <n v="5"/>
    <x v="4"/>
    <n v="7"/>
    <s v="Amélioration de la situation sanitaire au gabon"/>
    <s v="Formation des étudiants à l'utilisation du TIC"/>
    <s v="Amélioration de la prise en charge des patients"/>
    <n v="10"/>
    <s v="Une meilleure productivité des agents de santé"/>
    <s v="Amélioration de la prise en charge du patient"/>
    <s v="Meilleures conditions de travail des agents"/>
    <s v="Non aboutissement du projet"/>
    <s v="Mauvaise compréhension du projet"/>
    <s v="Désinteressement  des pouvoirs publics"/>
    <s v="Suivre rigoureusement l'évolution du projet"/>
    <s v="Faire assez de communication autour du sujet"/>
    <s v="Aider le gouvernement pour le financement total du projet"/>
    <s v="médiocre"/>
    <s v="médiocre"/>
    <s v="passable"/>
    <s v="passable"/>
    <s v="médiocre"/>
    <s v="médiocre"/>
    <s v="Inexistant"/>
    <s v="Le SIS est indispensable à USS"/>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5"/>
    <n v="5"/>
    <n v="5"/>
    <n v="1"/>
    <n v="5"/>
    <n v="5"/>
    <n v="5"/>
    <n v="5"/>
    <n v="5"/>
    <x v="5"/>
    <s v="Oui"/>
    <n v="10"/>
    <s v="Changement assez important"/>
    <s v="Changement très important"/>
    <s v="Changement assez important"/>
    <s v="Changement assez important"/>
    <s v="Changement très important"/>
    <s v="Changement assez important"/>
    <s v="Changement assez important"/>
    <s v="Ce sous-projet est à mettre en œuvre "/>
    <s v="Je suis prêt à beaucoup changer"/>
    <s v="Je suis prêt à beaucoup changer"/>
    <s v="Je suis prêt à beaucoup changer"/>
    <s v="Je suis prêt à beaucoup changer"/>
    <s v="Je suis prêt à beaucoup changer"/>
    <s v="Je suis prêt à beaucoup changer"/>
    <s v="Je suis prêt à beaucoup changer"/>
    <s v="Ce sous-projet permettra de mieux s'investir dans le travail"/>
    <s v="La mise en œuvre du projet"/>
    <s v="ND"/>
    <s v="ND"/>
    <s v="Non aboutissement du projet"/>
    <s v="ND"/>
    <s v="ND"/>
    <s v="ND"/>
    <s v="ND"/>
    <s v="Encourager les pouvoirs publics à mettre le projet sur pied "/>
    <s v="ND"/>
    <s v="ND"/>
    <s v="ND"/>
    <s v="ND"/>
  </r>
  <r>
    <n v="137"/>
    <d v="2018-05-23T00:00:00"/>
    <s v="Estuaire"/>
    <s v="Owendo"/>
    <s v="USS"/>
    <s v="Ecole de formation en Santé"/>
    <s v="Public civil"/>
    <n v="4500"/>
    <s v="Owendo"/>
    <m/>
    <m/>
    <m/>
    <n v="1974"/>
    <s v="ND"/>
    <s v="ND"/>
    <s v="ND"/>
    <s v="ND"/>
    <s v="ND"/>
    <s v="MEYE"/>
    <s v="JEAN FRANCOIS"/>
    <n v="56"/>
    <x v="2"/>
    <x v="7"/>
    <s v="Gynécologue obstétricien"/>
    <s v="Faculté de Médecine et des sciences de la santé"/>
    <n v="22"/>
    <x v="8"/>
    <n v="1"/>
    <n v="10"/>
    <n v="1"/>
    <x v="4"/>
    <n v="5"/>
    <s v="Informations médicales fiables"/>
    <s v="Une bonne planification des ressources"/>
    <s v="Une meilleure gestion des structures de santé"/>
    <n v="10"/>
    <s v="Meilleures conditions de travail des agents"/>
    <s v="Amélioration de la qualité de la pratique"/>
    <s v="Facilité de la recherche clinique grâce aux bases de données"/>
    <s v="Appropriation par le Ministère de la santé"/>
    <s v="Manque de moyens de financement du projet"/>
    <s v="Non implication du personnel de la santé"/>
    <s v="Gestion du projet par la cellule de suivi/évaluation au cabinet du Ministre"/>
    <s v="Planifier les ressources propres du gabon"/>
    <s v="Sensibiliser l'ensemble du personnel de santé"/>
    <s v="passable"/>
    <s v="Inexistant"/>
    <s v="Inexistant"/>
    <s v="Inexistant"/>
    <s v="Inexistant"/>
    <s v="Inexistant"/>
    <s v="Inexistant"/>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8"/>
    <n v="9"/>
    <n v="7"/>
    <n v="8"/>
    <n v="8"/>
    <n v="7"/>
    <n v="10"/>
    <n v="10"/>
    <n v="8"/>
    <x v="5"/>
    <s v="Oui"/>
    <n v="10"/>
    <s v="Changement assez important"/>
    <s v="Changement assez important"/>
    <s v="Changement assez important"/>
    <s v="Changement très important"/>
    <s v="Changement très important"/>
    <s v="Changement très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Implémenté le sous-projet"/>
    <s v="Suivi et évaluation"/>
    <s v="Etendre dans tous le pays"/>
    <s v="Implémentation difficile"/>
    <s v="Pas d'adhésion du personnel de la santé"/>
    <s v="Manque de moyens financiers"/>
    <s v="ND"/>
    <s v="ND"/>
    <s v="Grande volonté de l'autorité publique "/>
    <s v="Former le personnel de la santé"/>
    <s v="Avoir une ligne budgétaire"/>
    <s v="ND"/>
    <s v="ND"/>
  </r>
  <r>
    <n v="138"/>
    <d v="2018-05-23T00:00:00"/>
    <s v="Estuaire"/>
    <s v="Owendo"/>
    <s v="Santé Militaire "/>
    <s v="Ecole de formation en Santé"/>
    <s v="Public militaire"/>
    <n v="1600"/>
    <s v="Libreville"/>
    <m/>
    <m/>
    <m/>
    <n v="2005"/>
    <n v="15000"/>
    <n v="150"/>
    <n v="25"/>
    <n v="9"/>
    <s v="ND"/>
    <s v="ESSONO ENGUENG"/>
    <s v="JEANNOT"/>
    <n v="57"/>
    <x v="2"/>
    <x v="7"/>
    <s v="Santé publique"/>
    <s v="Université Santé et Développement de Dakar"/>
    <n v="10"/>
    <x v="8"/>
    <n v="8"/>
    <n v="10"/>
    <n v="2"/>
    <x v="4"/>
    <n v="8"/>
    <s v="Amélioration de la gouvernance"/>
    <s v="Elaboration d'une stratégie patient pour améliorer la santé des populations"/>
    <s v="Amélioration de la santé sanitaire"/>
    <n v="9"/>
    <s v="Amélioration de la prise en charge du patient"/>
    <s v="Rapidité d'accès à des ressources spécialisées"/>
    <s v="Facilité de la recherche clinique grâce aux bases de données"/>
    <s v="Faible taux d'adhésion des professionnels de santé"/>
    <s v="Manque de ressources humaines"/>
    <s v="Manque de ressources financières"/>
    <s v="Renforcer la communication sur le projet"/>
    <s v="Renforcer la capacité du personnel"/>
    <s v="Financement du projet avec la participation du gouvernement"/>
    <s v="passable"/>
    <s v="médiocre"/>
    <s v="passable"/>
    <s v="passable"/>
    <s v="passable"/>
    <s v="passable"/>
    <s v="passable"/>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10"/>
    <n v="10"/>
    <n v="10"/>
    <n v="7"/>
    <n v="7"/>
    <n v="8"/>
    <n v="8"/>
    <n v="9"/>
    <n v="7"/>
    <x v="12"/>
    <s v="Oui"/>
    <n v="10"/>
    <s v="Changement assez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s compétences"/>
    <s v="Disponibilité des kits de connexion"/>
    <s v="Disponibilité de l'information médicale "/>
    <s v="Faible adhésion des utilisateurs"/>
    <s v="Difficulté dans le suivi de projet"/>
    <s v="ND"/>
    <s v="ND"/>
    <s v="ND"/>
    <s v="Sensibilisation"/>
    <s v="Prévoir une équipe de suivi "/>
    <s v="ND"/>
    <s v="ND"/>
    <s v="ND"/>
  </r>
  <r>
    <n v="139"/>
    <d v="2018-05-23T00:00:00"/>
    <s v="Estuaire Ouest"/>
    <s v="Melen"/>
    <s v="ENA"/>
    <s v="Ecole de formation en Santé"/>
    <s v="Public civil"/>
    <n v="80"/>
    <s v="Melen pk12"/>
    <m/>
    <m/>
    <m/>
    <n v="1968"/>
    <s v="ND"/>
    <s v="NA"/>
    <s v="NA"/>
    <n v="4"/>
    <s v="ND"/>
    <s v="GNANGUI"/>
    <s v="CARINE AUDREY"/>
    <n v="40"/>
    <x v="0"/>
    <x v="2"/>
    <s v="Administrateur civil"/>
    <s v="ND"/>
    <n v="8"/>
    <x v="3"/>
    <n v="8"/>
    <n v="9"/>
    <n v="3"/>
    <x v="5"/>
    <n v="5"/>
    <s v="Mise en place du SI"/>
    <s v="Accès à internet par tous"/>
    <s v="Concrétisation du projet"/>
    <n v="8"/>
    <s v="Amélioration de la prise en charge du patient"/>
    <s v="Interaction renforcée entre structures sanitaires et administrations de santé"/>
    <s v="Meilleure sécurité pour les patients"/>
    <s v="Non prise en compte des administrations"/>
    <s v="Grande ambition"/>
    <s v="Pas de partage d'informations "/>
    <s v="Insérer les administrations"/>
    <s v="Réduire le projet "/>
    <s v="Faire assez de communication"/>
    <s v="passable"/>
    <s v="passable"/>
    <s v="passable"/>
    <s v="passable"/>
    <s v="passable"/>
    <s v="passable"/>
    <s v="passable"/>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10"/>
    <n v="10"/>
    <n v="10"/>
    <n v="5"/>
    <n v="8"/>
    <n v="8"/>
    <n v="5"/>
    <n v="3"/>
    <n v="3"/>
    <x v="12"/>
    <s v="Oui"/>
    <n v="7"/>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changer assez"/>
    <s v="ND"/>
    <s v="La mise en œuvre du projet"/>
    <s v="Formation à tous les niveaux de l'administration"/>
    <s v="Accès aux outils informatiques par tous"/>
    <s v="Pas d'internet"/>
    <s v="Pas déquipements"/>
    <s v="Manque de compétence"/>
    <s v="ND"/>
    <s v="ND"/>
    <s v="Permettre l'accès à internet"/>
    <s v="Fournir les équipements"/>
    <s v="Formation du personnel"/>
    <s v="ND"/>
    <s v="ND"/>
  </r>
  <r>
    <n v="140"/>
    <d v="2018-05-23T00:00:00"/>
    <s v="Estuaire"/>
    <s v="Libreville"/>
    <s v="INFASS"/>
    <s v="Ecole de formation en Santé"/>
    <s v="Public civil"/>
    <s v="ND"/>
    <s v="Libreville"/>
    <m/>
    <m/>
    <m/>
    <n v="1958"/>
    <s v="ND"/>
    <s v="NA"/>
    <s v="NA"/>
    <s v="ND"/>
    <s v="ND"/>
    <s v="MOULEKA LAVANGA"/>
    <s v="JEAN PIERRE"/>
    <n v="58"/>
    <x v="6"/>
    <x v="2"/>
    <s v="Ensaignant paramédical"/>
    <s v="INFASS"/>
    <n v="5"/>
    <x v="4"/>
    <n v="6"/>
    <n v="9"/>
    <n v="4"/>
    <x v="3"/>
    <n v="8"/>
    <s v="Le développement des capacités "/>
    <s v="La bonne gestion du SIS"/>
    <s v="ND"/>
    <n v="8"/>
    <s v="Accessibilité directe aux données du patient"/>
    <s v="Accessibilité directe aux données du patient"/>
    <s v="Archivage numérique des informations médicales"/>
    <s v="Pérénnisation du projet"/>
    <s v="Adhésion de tous les acteurs"/>
    <s v="ND"/>
    <s v="Mettre en place un système de suivi-évaluation"/>
    <s v="Intégration et motivation de tous"/>
    <s v="ND"/>
    <s v="bien"/>
    <s v="passable"/>
    <s v="passable"/>
    <s v="Bien"/>
    <s v="Bien"/>
    <s v="passable"/>
    <s v="médiocre"/>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9"/>
    <n v="8"/>
    <n v="7"/>
    <n v="8"/>
    <n v="7"/>
    <n v="8"/>
    <n v="8"/>
    <n v="6"/>
    <n v="6"/>
    <x v="12"/>
    <s v="Oui"/>
    <n v="7"/>
    <s v="Changement assez important"/>
    <s v="Changement plus ou moins important"/>
    <s v="Changement assez important"/>
    <s v="Changement plus ou moins important"/>
    <s v="Changement plus ou moins important"/>
    <s v="Changement assez important"/>
    <s v="Changement plus ou moins important"/>
    <s v="ND"/>
    <s v="Je suis prêt à changer assez"/>
    <s v="Je suis prêt à plus ou moins changer"/>
    <s v="Je suis prêt à changer assez"/>
    <s v="Je suis prêt à changer assez"/>
    <s v="Je suis prêt à plus ou moins changer"/>
    <s v="Je suis prêt à changer assez"/>
    <s v="Je suis un peu prêt à changer"/>
    <s v="ND"/>
    <s v="Amélioration de la gestion du système de santé"/>
    <s v="Falicité dans le suivi des patients"/>
    <s v="Disponibilité de l'information médicale "/>
    <s v="Négligence dans la collecte des données "/>
    <s v="Mauvaise gestion des outils "/>
    <s v="ND"/>
    <s v="ND"/>
    <s v="ND"/>
    <s v="Motivation et suivi des acteurs"/>
    <s v="Contrôle régulier des outils"/>
    <s v="ND"/>
    <s v="ND"/>
    <s v="ND"/>
  </r>
  <r>
    <n v="141"/>
    <d v="2018-05-23T00:00:00"/>
    <s v="Melen "/>
    <s v="Ntoumé"/>
    <s v="CERMEL"/>
    <s v="Ecole de formation des agents de l'Etat"/>
    <s v="Public civil"/>
    <n v="68"/>
    <s v="Libreville"/>
    <m/>
    <m/>
    <m/>
    <d v="1978-11-09T00:00:00"/>
    <s v="ND"/>
    <s v="NA"/>
    <s v="NA"/>
    <s v="ND"/>
    <s v="ND"/>
    <s v="BINGUANA"/>
    <s v="GUY STEPHANE"/>
    <n v="45"/>
    <x v="0"/>
    <x v="2"/>
    <s v="Administrateur civil"/>
    <s v="ENA"/>
    <n v="10"/>
    <x v="8"/>
    <n v="9"/>
    <n v="10"/>
    <n v="1"/>
    <x v="4"/>
    <n v="5"/>
    <s v="La maitrise d'un système de santé"/>
    <s v="La modernisation du service"/>
    <s v="La maitrise de la communication au niveau des structures de santé"/>
    <n v="10"/>
    <s v="Accessibilité directe aux données du patient"/>
    <s v="Amélioration de la prise en charge du patient"/>
    <s v="Collecte et remontée d'informations sanitaires"/>
    <s v="Pas de financement suffisant"/>
    <s v="Manque de volonté politique"/>
    <s v="Faible adhésion des acteurs"/>
    <s v="Pérenniser le financement"/>
    <s v="Renforcer le dispositif légal et réglémentaire"/>
    <s v="Renforcer la communication interne"/>
    <s v="médiocre"/>
    <s v="Inexistant"/>
    <s v="médiocre"/>
    <s v="médiocre"/>
    <s v="Inexistant"/>
    <s v="passable"/>
    <s v="passable"/>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1"/>
    <n v="3"/>
    <n v="5"/>
    <n v="8"/>
    <n v="10"/>
    <n v="10"/>
    <n v="10"/>
    <n v="10"/>
    <n v="10"/>
    <x v="5"/>
    <s v="Oui"/>
    <n v="10"/>
    <s v="Changement plus ou moins important"/>
    <s v="Changement assez important"/>
    <s v="Changement assez important"/>
    <s v="Changement très important"/>
    <s v="Changement assez important"/>
    <s v="Changement assez important"/>
    <s v="Changement plus ou moins important"/>
    <s v="ND"/>
    <s v="Je suis un peu prêt à changer"/>
    <s v="Je suis prêt à beaucoup changer"/>
    <s v="Je suis prêt à changer assez"/>
    <s v="Je suis prêt à changer assez"/>
    <s v="Je suis prêt à plus ou moins changer"/>
    <s v="Je suis prêt à changer assez"/>
    <s v="Je suis prêt à changer assez"/>
    <s v="ND"/>
    <s v="Accès facile aux données de travail"/>
    <s v="Communication facile"/>
    <s v="ND"/>
    <s v="Réticence des personnels"/>
    <s v="Manque de communication"/>
    <s v="ND"/>
    <s v="ND"/>
    <s v="ND"/>
    <s v="Sensibilisation"/>
    <s v="Renforcer la communication sur le projet"/>
    <s v="ND"/>
    <s v="ND"/>
    <s v="ND"/>
  </r>
  <r>
    <n v="142"/>
    <d v="2018-05-23T00:00:00"/>
    <s v="Moyen Ogoué"/>
    <s v="Ogoué et Lac"/>
    <s v="CERMEL"/>
    <s v="Centre de recherche"/>
    <s v="Privé"/>
    <n v="120"/>
    <s v="Lambaréné"/>
    <m/>
    <m/>
    <m/>
    <d v="1981-04-04T00:00:00"/>
    <s v="Gabon"/>
    <n v="60"/>
    <s v="NA"/>
    <n v="10"/>
    <s v="ND"/>
    <s v="MANAMOU ZOUO"/>
    <s v="CURLY"/>
    <n v="28"/>
    <x v="0"/>
    <x v="3"/>
    <s v="Gestionnaire des ressources humaines"/>
    <s v="Jamet Burrereau-Bordeaux"/>
    <n v="2"/>
    <x v="3"/>
    <n v="5"/>
    <n v="7"/>
    <n v="4"/>
    <x v="5"/>
    <n v="2"/>
    <s v="Historique du dossier Médical d'un patient"/>
    <s v="Synchronisation des données"/>
    <s v="Amélioration du système de santé publique"/>
    <n v="6"/>
    <s v="Amélioration de la prise en charge du patient"/>
    <s v="Interaction renforcée entre structures sanitaires et administrations de santé"/>
    <s v="Gestion des épidémies et veille épidémiologique"/>
    <s v="Mise en œuvre utopique "/>
    <s v="Synchronisation des données"/>
    <s v="Augmentation des frais médicaux"/>
    <s v="Régler les difficultés en amont et aval"/>
    <s v="Formation, veille, contrôle "/>
    <s v="Prise en charge sociale"/>
    <s v="bien"/>
    <s v="bien"/>
    <s v="passable"/>
    <s v="Bien"/>
    <s v="passable"/>
    <s v="passable"/>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6"/>
    <n v="6"/>
    <n v="6"/>
    <n v="6"/>
    <n v="5"/>
    <n v="6"/>
    <n v="5"/>
    <n v="4"/>
    <x v="12"/>
    <s v="Oui"/>
    <n v="6"/>
    <s v="Changement plus ou moins important"/>
    <s v="Changement plus ou moins important"/>
    <s v="Changement assez important"/>
    <s v="Changement plus ou moins important"/>
    <s v="Changement assez important"/>
    <s v="Changement très important"/>
    <s v="Changement très important"/>
    <s v="ND"/>
    <s v="Je suis prêt à plus ou moins changer"/>
    <s v="Je suis prêt à changer assez"/>
    <s v="Je suis prêt à changer assez"/>
    <s v="Je suis prêt à beaucoup changer"/>
    <s v="Je suis prêt à beaucoup changer"/>
    <s v="Je suis prêt à beaucoup changer"/>
    <s v="Je suis prêt à changer assez"/>
    <s v="ND"/>
    <s v="Visibilité des statistiques"/>
    <s v="Plateforme des données permettant la recherche clinique"/>
    <s v="Modernisation du système de santé"/>
    <s v="Actualisation des données"/>
    <s v="Outils"/>
    <s v="Personnel non qualifié"/>
    <s v="ND"/>
    <s v="ND"/>
    <s v="Mise à jour régulière des données"/>
    <s v="Choix d'outils faciles à utiliser"/>
    <s v="Formation des agents"/>
    <s v="ND"/>
    <s v="ND"/>
  </r>
  <r>
    <n v="143"/>
    <d v="2018-05-23T00:00:00"/>
    <s v="Moyen Ogoué"/>
    <s v="Ogoué et Lac"/>
    <s v="CERMEL"/>
    <s v="Centre de recherche"/>
    <s v="Privé"/>
    <n v="120"/>
    <s v="Lambaréné"/>
    <m/>
    <m/>
    <m/>
    <d v="1981-04-04T00:00:00"/>
    <s v="Gabon"/>
    <n v="60"/>
    <s v="NA"/>
    <n v="10"/>
    <s v="ND"/>
    <s v="MBADINGA_x000a_"/>
    <s v="FALLOWNE"/>
    <n v="33"/>
    <x v="0"/>
    <x v="2"/>
    <s v="Coordinatrice"/>
    <s v="Midrand Graduate Institute"/>
    <s v="11mois"/>
    <x v="9"/>
    <n v="1"/>
    <n v="10"/>
    <n v="1"/>
    <x v="0"/>
    <n v="3"/>
    <s v="Données fiables sur l'épidémiologie"/>
    <s v="Contrôle et suivi des soins de chaque patient"/>
    <s v="Harmonisation dans la collecte des données"/>
    <n v="3"/>
    <s v="Amélioration de la prise en charge du patient"/>
    <s v="Rapidité d'accès à des ressources spécialisées"/>
    <s v="Gestion des épidémies et veille épidémiologique"/>
    <s v="Données non sécurisées"/>
    <s v="ND"/>
    <s v="ND"/>
    <s v="Protéger les informations du patient"/>
    <s v="ND"/>
    <s v="ND"/>
    <s v="bien"/>
    <s v="Inexistant"/>
    <s v="passable"/>
    <s v="passable"/>
    <s v="Excellent"/>
    <s v="passable"/>
    <s v="bien"/>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10"/>
    <n v="10"/>
    <n v="5"/>
    <n v="1"/>
    <n v="3"/>
    <n v="5"/>
    <n v="5"/>
    <x v="12"/>
    <s v="Oui"/>
    <n v="10"/>
    <s v="Changement plus ou moins important"/>
    <s v="Changement très important"/>
    <s v="Changement assez important"/>
    <s v="Changement très important"/>
    <s v="Changement plus ou moins important"/>
    <s v="Changement très important"/>
    <s v="Changement plus ou moins important"/>
    <s v="ND"/>
    <s v="Je suis prêt à plus ou moins changer"/>
    <s v="Je suis un peu prêt à changer"/>
    <s v="Je suis un peu prêt à changer"/>
    <s v="Je suis un peu prêt à changer"/>
    <s v="Je suis prêt à plus ou moins changer"/>
    <s v="Je suis prêt à changer assez"/>
    <s v="Je suis un peu prêt à changer"/>
    <s v="ND"/>
    <s v="Réduire les données accessibles "/>
    <s v="Meilleure gestion du temps"/>
    <s v="ND"/>
    <s v="Données non mise à jour"/>
    <s v="ND"/>
    <s v="ND"/>
    <s v="ND"/>
    <s v="ND"/>
    <s v="Mise à jour régulière des données"/>
    <s v="ND"/>
    <s v="ND"/>
    <s v="ND"/>
    <s v="ND"/>
  </r>
  <r>
    <n v="144"/>
    <d v="2018-05-23T00:00:00"/>
    <s v="Moyen Ogoué"/>
    <s v="Ogoué et Lac"/>
    <s v="CERMEL"/>
    <s v="Centre de recherche"/>
    <s v="Privé"/>
    <n v="120"/>
    <s v="Lambaréné"/>
    <m/>
    <m/>
    <m/>
    <d v="1981-04-04T00:00:00"/>
    <s v="Gabon"/>
    <n v="60"/>
    <s v="NA"/>
    <n v="10"/>
    <s v="ND"/>
    <s v="MAMBOUNDOU DOLET"/>
    <s v="NATACHA ANITA"/>
    <n v="32"/>
    <x v="0"/>
    <x v="3"/>
    <s v="Gestionnaire de stocks"/>
    <s v="UPIB-Formation de cotonou/Bénin"/>
    <n v="1"/>
    <x v="5"/>
    <n v="5"/>
    <n v="6"/>
    <n v="2"/>
    <x v="0"/>
    <n v="1"/>
    <s v="Collecte des données en temps réel"/>
    <s v="Réalisation effectif du projet"/>
    <s v="Mise en œuvre sur l'ensemble du territoire"/>
    <n v="9"/>
    <s v="Accessibilité directe aux données du patient"/>
    <s v="Possibilité d'avoir une seconde opinion par un expert à distance"/>
    <s v="Gestion des épidémies et veille épidémiologique"/>
    <s v="Manque d'informations des utlisateurs"/>
    <s v="Phase pilote très longue"/>
    <s v="ND"/>
    <s v="Communication sur le projet dans tout le pays"/>
    <s v="Réduire la durée de la phase pilote"/>
    <s v="ND"/>
    <s v="bien"/>
    <s v="passable"/>
    <s v="passable"/>
    <s v="passable"/>
    <s v="passable"/>
    <s v="passable"/>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4"/>
    <n v="4"/>
    <n v="7"/>
    <n v="7"/>
    <n v="8"/>
    <n v="6"/>
    <n v="5"/>
    <n v="4"/>
    <x v="0"/>
    <s v="Oui"/>
    <n v="6"/>
    <s v="Changement plus ou moins important"/>
    <s v="Changement faible"/>
    <s v="Changement plus ou moins important"/>
    <s v="Changement assez important"/>
    <s v="Changement plus ou moins important"/>
    <s v="Changement plus ou moins important"/>
    <s v="Changement plus ou moins important"/>
    <s v="ND"/>
    <s v="Je suis un peu prêt à changer"/>
    <s v="Je suis prêt à plus ou moins changer"/>
    <s v="Je suis prêt à plus ou moins changer"/>
    <s v="Je suis prêt à plus ou moins changer"/>
    <s v="Je suis prêt à plus ou moins changer"/>
    <s v="Je suis prêt à beaucoup changer"/>
    <s v="Je suis prêt à plus ou moins changer"/>
    <s v="ND"/>
    <s v="Projet performant "/>
    <s v="ND"/>
    <s v="ND"/>
    <s v="ND"/>
    <s v="ND"/>
    <s v="ND"/>
    <s v="ND"/>
    <s v="ND"/>
    <s v="ND"/>
    <s v="ND"/>
    <s v="ND"/>
    <s v="ND"/>
    <s v="ND"/>
  </r>
  <r>
    <n v="145"/>
    <d v="2018-05-23T00:00:00"/>
    <s v="Moyen Ogoué"/>
    <s v="Ogoué et Lac"/>
    <s v="CERMEL"/>
    <s v="Centre de recherche"/>
    <s v="Privé"/>
    <n v="120"/>
    <s v="Lambaréné"/>
    <m/>
    <m/>
    <m/>
    <d v="1981-04-04T00:00:00"/>
    <s v="Gabon"/>
    <n v="60"/>
    <s v="NA"/>
    <n v="10"/>
    <s v="ND"/>
    <s v="BOUYEMI "/>
    <s v="NOELLE"/>
    <n v="36"/>
    <x v="0"/>
    <x v="3"/>
    <s v="Data entry"/>
    <s v="ND"/>
    <n v="6"/>
    <x v="6"/>
    <n v="2"/>
    <n v="9"/>
    <n v="3"/>
    <x v="2"/>
    <n v="8"/>
    <s v="ND"/>
    <s v="ND"/>
    <s v="ND"/>
    <n v="9"/>
    <s v="Amélioration de la prise en charge du patient"/>
    <s v="Amélioration de la qualité de la pratique"/>
    <s v="Facilité de la recherche clinique grâce aux bases de données"/>
    <s v="Conditions de travail "/>
    <s v="ND"/>
    <s v="ND"/>
    <s v="Améliorer les conditions de travail"/>
    <s v="ND"/>
    <s v="ND"/>
    <s v="bien"/>
    <s v="bien"/>
    <s v="Bien"/>
    <s v="Bien"/>
    <s v="Bien"/>
    <s v="Bien"/>
    <s v="bien"/>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7"/>
    <n v="7"/>
    <n v="8"/>
    <n v="8"/>
    <n v="7"/>
    <n v="8"/>
    <n v="8"/>
    <n v="9"/>
    <x v="2"/>
    <s v="Oui"/>
    <n v="9"/>
    <s v="Changement assez important"/>
    <s v="Changement assez important"/>
    <s v="Changement assez important"/>
    <s v="Changement plus ou moins important"/>
    <s v="Changement très important"/>
    <s v="Changement assez important"/>
    <s v="Changement assez important"/>
    <s v="ND"/>
    <s v="Je suis prêt à changer assez"/>
    <s v="Je suis prêt à changer assez"/>
    <s v="Je suis prêt à changer assez"/>
    <s v="Je suis prêt à changer assez"/>
    <s v="Je suis prêt à beaucoup changer"/>
    <s v="Je suis prêt à changer assez"/>
    <s v="Je suis prêt à changer assez"/>
    <s v="ND"/>
    <s v="La réalisation immédiate du projet"/>
    <s v="Informer la population"/>
    <s v="ND"/>
    <s v="Non aboutissement du projet"/>
    <s v="Manque d'informations"/>
    <s v="ND"/>
    <s v="ND"/>
    <s v="ND"/>
    <s v="Unité et harmonie"/>
    <s v="Faire assez de communication"/>
    <s v="ND"/>
    <s v="ND"/>
    <s v="ND"/>
  </r>
  <r>
    <n v="146"/>
    <d v="2018-05-23T00:00:00"/>
    <s v="Moyen Ogoué"/>
    <s v="Ogoué et Lac"/>
    <s v="CERMEL"/>
    <s v="Centre de recherche"/>
    <s v="Privé"/>
    <n v="120"/>
    <s v="Lambaréné"/>
    <m/>
    <m/>
    <m/>
    <d v="1981-04-04T00:00:00"/>
    <s v="Gabon"/>
    <n v="60"/>
    <s v="NA"/>
    <n v="10"/>
    <s v="ND"/>
    <s v="DELBRAH"/>
    <s v="SANDRINE JEANNE KANI"/>
    <n v="29"/>
    <x v="0"/>
    <x v="2"/>
    <s v="Comptable"/>
    <s v="INSG"/>
    <n v="4"/>
    <x v="6"/>
    <n v="1"/>
    <n v="6"/>
    <n v="1"/>
    <x v="4"/>
    <n v="5"/>
    <s v="Une base de données"/>
    <s v="Amélioration du système sanitaire"/>
    <s v="Acessibilité"/>
    <n v="6"/>
    <s v="Accessibilité directe aux données du patient"/>
    <s v="Possibilité d'avoir une seconde opinion par un expert à distance"/>
    <s v="Interaction renforcée entre structures sanitaires et administrations de santé"/>
    <s v="Accès facile aux informations des patients"/>
    <s v="Connexion reséau non fiable"/>
    <s v="Perte de données"/>
    <s v="Restreindre l'accès aux données"/>
    <s v="Bonne qualité du réseau"/>
    <s v="Prévoir des bock-up"/>
    <s v="passable"/>
    <s v="passable"/>
    <s v="passable"/>
    <s v="passable"/>
    <s v="passable"/>
    <s v="passable"/>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8"/>
    <n v="8"/>
    <n v="8"/>
    <n v="8"/>
    <n v="8"/>
    <n v="8"/>
    <n v="8"/>
    <n v="8"/>
    <x v="0"/>
    <s v="Oui"/>
    <n v="5"/>
    <s v="Changement assez important"/>
    <s v="Changement assez important"/>
    <s v="Changement assez important"/>
    <s v="Changement assez important"/>
    <s v="Changement plus ou moins important"/>
    <s v="Changement plus ou moins important"/>
    <s v="Changement plus ou moins important"/>
    <s v="ND"/>
    <s v="Je suis prêt à changer assez"/>
    <s v="Je suis prêt à changer assez"/>
    <s v="Je suis prêt à changer assez"/>
    <s v="Je suis prêt à changer assez"/>
    <s v="Je suis prêt à changer assez"/>
    <s v="Je suis prêt à changer assez"/>
    <s v="Je suis prêt à changer assez"/>
    <s v="ND"/>
    <s v="Acessibilité directe aux données"/>
    <s v="ND"/>
    <s v="ND"/>
    <s v="Connexion internet est lente"/>
    <s v="Base de données non à jour"/>
    <s v="ND"/>
    <s v="ND"/>
    <s v="ND"/>
    <s v="wifi haut débit"/>
    <s v="Refaire la collecte des données"/>
    <s v="ND"/>
    <s v="ND"/>
    <s v="ND"/>
  </r>
  <r>
    <n v="147"/>
    <d v="2018-05-23T00:00:00"/>
    <s v="Moyen Ogoué"/>
    <s v="Ogoué et Lac"/>
    <s v="CERMEL"/>
    <s v="Centre de recherche"/>
    <s v="Privé"/>
    <n v="120"/>
    <s v="Lambaréné"/>
    <m/>
    <m/>
    <m/>
    <d v="1981-04-04T00:00:00"/>
    <s v="Gabon"/>
    <n v="60"/>
    <s v="NA"/>
    <n v="10"/>
    <s v="ND"/>
    <s v="BIKANGUI"/>
    <s v="RODRIGUE"/>
    <n v="35"/>
    <x v="7"/>
    <x v="2"/>
    <s v="Ingénieur de recherche"/>
    <s v="Université des sciences et techniques de Masuku"/>
    <n v="3"/>
    <x v="6"/>
    <n v="1"/>
    <n v="10"/>
    <n v="1"/>
    <x v="4"/>
    <n v="10"/>
    <s v="Améliorer la base de données des patients"/>
    <s v="Mieux gérer le plan de santé"/>
    <s v="Evaluer les pathologies les plus fréquentes"/>
    <n v="5"/>
    <s v="Accessibilité directe aux données du patient"/>
    <s v="Amélioration de la prise en charge du patient"/>
    <s v="Possibilité d'avoir une seconde opinion par un expert à distance"/>
    <s v="Assez de politiciens dans le gouvernment"/>
    <s v="Manque d'expert "/>
    <s v="Manque de structures adéquates"/>
    <s v="Un pouvoir pragmatique"/>
    <s v="Formation professionnels"/>
    <s v="Construction de centres médicaux dans les zones réculées"/>
    <s v="bien"/>
    <s v="bien"/>
    <s v="Bien"/>
    <s v="passable"/>
    <s v="Bien"/>
    <s v="passable"/>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10"/>
    <n v="10"/>
    <n v="10"/>
    <n v="10"/>
    <n v="10"/>
    <n v="6"/>
    <n v="8"/>
    <n v="10"/>
    <x v="0"/>
    <s v="Oui"/>
    <n v="10"/>
    <s v="Changement plus ou moins important"/>
    <s v="Changement assez important"/>
    <s v="Changement assez important"/>
    <s v="Changement assez important"/>
    <s v="Changement assez important"/>
    <s v="Changement plus ou moins important"/>
    <s v="Changement plus ou moins important"/>
    <s v="ND"/>
    <s v="Je suis prêt à changer assez"/>
    <s v="Je suis prêt à beaucoup changer"/>
    <s v="Je suis prêt à beaucoup changer"/>
    <s v="Je suis prêt à changer assez"/>
    <s v="Je suis prêt à changer assez"/>
    <s v="Je suis prêt à beaucoup changer"/>
    <s v="Je suis prêt à changer assez"/>
    <s v="ND"/>
    <s v="Accès aux données des patients pour une action ultérieure rapide"/>
    <s v="Amélioration des relations entre professionnels de la santé"/>
    <s v="Accès aux statistiques de santé"/>
    <s v="Outils inadaptés"/>
    <s v="Actualisation des données"/>
    <s v="Accès au portail web "/>
    <s v="Fiabilité des données"/>
    <s v="ND"/>
    <s v="Fournir des équipements à tous le personnel"/>
    <s v="Elaboration d'un système de collecte efficace"/>
    <s v="Limiter les accès "/>
    <s v="Sécurisation des données"/>
    <s v="ND"/>
  </r>
  <r>
    <n v="148"/>
    <d v="2018-05-23T00:00:00"/>
    <s v="Moyen Ogoué"/>
    <s v="Ogoué et Lac"/>
    <s v="CERMEL"/>
    <s v="Centre de recherche"/>
    <s v="Privé"/>
    <n v="120"/>
    <s v="Lambaréné"/>
    <m/>
    <m/>
    <m/>
    <d v="1981-04-04T00:00:00"/>
    <s v="Gabon"/>
    <n v="60"/>
    <s v="NA"/>
    <n v="10"/>
    <s v="ND"/>
    <s v="GANZI SOUNDA"/>
    <s v="THIERRY"/>
    <n v="35"/>
    <x v="0"/>
    <x v="2"/>
    <s v="Gestionnaire qualité"/>
    <s v="Université des sciences et techniques de Masuku"/>
    <n v="2"/>
    <x v="6"/>
    <n v="1"/>
    <n v="10"/>
    <n v="5"/>
    <x v="4"/>
    <n v="1"/>
    <s v="Centralisation des données"/>
    <s v="Renforcement des capacités à tous les niveaux"/>
    <s v="Optimisation"/>
    <n v="10"/>
    <s v="Meilleures conditions de travail des agents"/>
    <s v="Rapidité d'accès à des ressources spécialisées"/>
    <s v="Facilité de la recherche clinique grâce aux bases de données"/>
    <s v="Accès aux informations des patients"/>
    <s v="Perte de la carte d'identification"/>
    <s v="ND"/>
    <s v="Améliorer la qualité du réseau"/>
    <s v="Prévoir un Back up en cas de perte"/>
    <s v="ND"/>
    <s v="bien"/>
    <s v="passable"/>
    <s v="Bien"/>
    <s v="passable"/>
    <s v="passable"/>
    <s v="passable"/>
    <s v="passable"/>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6"/>
    <n v="6"/>
    <n v="5"/>
    <n v="5"/>
    <n v="10"/>
    <n v="1"/>
    <n v="1"/>
    <n v="1"/>
    <x v="0"/>
    <s v="Oui"/>
    <n v="10"/>
    <s v="Changement très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Formation"/>
    <s v="Atelier d'échange"/>
    <s v="Plateforme d'échange"/>
    <s v="Pas d'accès internet"/>
    <s v="Non aboutissement"/>
    <s v="ND"/>
    <s v="ND"/>
    <s v="ND"/>
    <s v="Prévoir un réseau haut débit"/>
    <s v="Optimisation et sensibilisation"/>
    <s v="ND"/>
    <s v="ND"/>
    <s v="ND"/>
  </r>
  <r>
    <n v="149"/>
    <d v="2018-05-23T00:00:00"/>
    <s v="Moyen Ogoué"/>
    <s v="Ogoué et Lac"/>
    <s v="CERMEL"/>
    <s v="Centre de recherche"/>
    <s v="Privé"/>
    <n v="120"/>
    <s v="Lambaréné"/>
    <m/>
    <m/>
    <m/>
    <d v="1981-04-04T00:00:00"/>
    <s v="Gabon"/>
    <n v="60"/>
    <s v="NA"/>
    <n v="10"/>
    <s v="ND"/>
    <s v="BOUYO"/>
    <s v="ARDILE"/>
    <n v="39"/>
    <x v="0"/>
    <x v="2"/>
    <s v="Informaticien"/>
    <s v="ND"/>
    <n v="5"/>
    <x v="4"/>
    <n v="5"/>
    <n v="9"/>
    <n v="1"/>
    <x v="4"/>
    <n v="9"/>
    <s v="SIS fiable"/>
    <s v="SIS utile "/>
    <s v="ND"/>
    <n v="7"/>
    <s v="Amélioration de la prise en charge du patient"/>
    <s v="Interaction renforcée entre structures sanitaires et administrations de santé"/>
    <s v="Archivage numérique des informations médicales"/>
    <s v="Accès aux informations confidentielles des patients"/>
    <s v="Inutilisation du SIS"/>
    <s v="ND"/>
    <s v="Sécurisation des données des patients"/>
    <s v="Formation sur l'utilisation"/>
    <s v="ND"/>
    <s v="bien"/>
    <s v="bien"/>
    <s v="passable"/>
    <s v="passable"/>
    <s v="passable"/>
    <s v="passable"/>
    <s v="Inexistant"/>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10"/>
    <n v="10"/>
    <n v="10"/>
    <n v="5"/>
    <n v="5"/>
    <n v="5"/>
    <n v="5"/>
    <x v="0"/>
    <s v="Non"/>
    <n v="5"/>
    <s v="Changement plus ou moins important"/>
    <s v="Changement assez important"/>
    <s v="Changement très important"/>
    <s v="Changement assez important"/>
    <s v="Changement assez important"/>
    <s v="Changement très important"/>
    <s v="Aucun changement"/>
    <s v="ND"/>
    <s v="Je suis prêt à changer assez"/>
    <s v="Je suis prêt à changer assez"/>
    <s v="Je suis prêt à changer assez"/>
    <s v="Je suis prêt à changer assez"/>
    <s v="Je suis prêt à changer assez"/>
    <s v="Je suis prêt à changer assez"/>
    <s v="Je ne suis pas du tout prêt à changer"/>
    <s v="ND"/>
    <s v="Réaliste"/>
    <s v="Fiable"/>
    <s v="Utile"/>
    <s v="Pas d'implication des professionnels"/>
    <s v="Pas d'outils informatiques"/>
    <s v="Utilisation des outils"/>
    <s v="ND"/>
    <s v="ND"/>
    <s v="Sensibilisation "/>
    <s v="Fournir les équipements"/>
    <s v="Formation "/>
    <s v="ND"/>
    <s v="ND"/>
  </r>
  <r>
    <n v="150"/>
    <d v="2018-05-23T00:00:00"/>
    <s v="Moyen Ogoué"/>
    <s v="Ogoué et Lac"/>
    <s v="CERMEL"/>
    <s v="Centre de recherche"/>
    <s v="Privé"/>
    <n v="120"/>
    <s v="Lambaréné"/>
    <m/>
    <m/>
    <m/>
    <d v="1981-04-04T00:00:00"/>
    <s v="Gabon"/>
    <n v="60"/>
    <n v="30"/>
    <n v="10"/>
    <s v="ND"/>
    <s v="KABWENDE"/>
    <s v="LUMEKA"/>
    <n v="43"/>
    <x v="2"/>
    <x v="4"/>
    <m/>
    <s v="FMSS"/>
    <n v="7"/>
    <x v="9"/>
    <n v="1"/>
    <n v="10"/>
    <n v="1"/>
    <x v="4"/>
    <n v="8"/>
    <s v="Historique du dossier Médical d'un patient"/>
    <s v="Coordination dans la prise en charge du patient"/>
    <s v="ND"/>
    <n v="9"/>
    <s v="Accessibilité directe aux données du patient"/>
    <s v="Amélioration de la prise en charge du patient"/>
    <s v="Rapidité d'accès à des ressources spécialisées"/>
    <s v="Non respect du secret professionnel"/>
    <s v="Espionnage par les pharmacies "/>
    <s v="ND"/>
    <s v="Sécuriser les données des patients"/>
    <s v="Lois protectrices des données des patients"/>
    <s v="ND"/>
    <s v="bien"/>
    <s v="passable"/>
    <s v="Bien"/>
    <s v="Bien"/>
    <s v="Excellent"/>
    <s v="Bien"/>
    <s v="bien"/>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8"/>
    <n v="5"/>
    <n v="10"/>
    <n v="6"/>
    <n v="6"/>
    <n v="10"/>
    <n v="10"/>
    <n v="8"/>
    <x v="2"/>
    <s v="Oui"/>
    <n v="8"/>
    <s v="Changement très important"/>
    <s v="Changement très important"/>
    <s v="Changement plus ou moins important"/>
    <s v="Changement faible"/>
    <s v="Changement assez important"/>
    <s v="Changement assez important"/>
    <s v="Changement assez important"/>
    <s v="ND"/>
    <s v="Je suis prêt à beaucoup changer"/>
    <s v="Je suis prêt à changer assez"/>
    <s v="Je suis prêt à beaucoup changer"/>
    <s v="Je suis prêt à beaucoup changer"/>
    <s v="Je suis prêt à beaucoup changer"/>
    <s v="Je suis prêt à plus ou moins changer"/>
    <s v="Je suis prêt à beaucoup changer"/>
    <s v="ND"/>
    <s v="Meilleure prise en charge"/>
    <s v="Plateforme des professionnels de la santé"/>
    <s v="Avis d'un autre spécialiste"/>
    <s v="Réseau intenet non disponible"/>
    <s v="ND"/>
    <s v="ND"/>
    <s v="ND"/>
    <s v="ND"/>
    <s v="Connexion haut débit"/>
    <s v="ND"/>
    <s v="ND"/>
    <s v="ND"/>
    <s v="ND"/>
  </r>
  <r>
    <n v="151"/>
    <d v="2018-05-23T00:00:00"/>
    <s v="Moyen Ogoué"/>
    <s v="Ogoué et Lac"/>
    <s v="CERMEL"/>
    <s v="Centre de recherche"/>
    <s v="Privé"/>
    <n v="120"/>
    <s v="Lambaréné"/>
    <m/>
    <m/>
    <m/>
    <d v="1981-04-04T00:00:00"/>
    <s v="Gabon"/>
    <n v="60"/>
    <n v="15"/>
    <n v="10"/>
    <s v="ND"/>
    <s v="NONGO"/>
    <s v="ELODIE"/>
    <n v="33"/>
    <x v="3"/>
    <x v="6"/>
    <m/>
    <s v="Institut privé"/>
    <n v="9"/>
    <x v="9"/>
    <n v="1"/>
    <n v="5"/>
    <n v="5"/>
    <x v="0"/>
    <n v="5"/>
    <s v="Amélioration de la situation sanitaire au gabon"/>
    <s v="Changement de comportement"/>
    <s v="Performance"/>
    <n v="6"/>
    <s v="Accessibilité directe aux données du patient"/>
    <s v="Amélioration de la prise en charge du patient"/>
    <s v="Archivage numérique des informations médicales"/>
    <s v="Base de données non fiable"/>
    <s v="Aucune amélioration du système de santé"/>
    <s v="ND"/>
    <s v="Sécuriser les données des patients"/>
    <s v="Sensibilisation, suivi et évaluation"/>
    <s v="ND"/>
    <s v="bien"/>
    <s v="passable"/>
    <s v="passable"/>
    <s v="Bien"/>
    <s v="passable"/>
    <s v="Bien"/>
    <s v="bien"/>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5"/>
    <n v="5"/>
    <n v="6"/>
    <n v="6"/>
    <n v="6"/>
    <n v="3"/>
    <n v="2"/>
    <n v="5"/>
    <x v="0"/>
    <s v="Oui"/>
    <n v="8"/>
    <s v="Changement plus ou moins important"/>
    <s v="Changement faible"/>
    <s v="Changement plus ou moins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Amélioration des compétences"/>
    <s v="Bonne organisation"/>
    <s v="Changement de comportement"/>
    <s v="Manque de matériels"/>
    <s v="Personnel non qualifié"/>
    <s v="ND"/>
    <s v="ND"/>
    <s v="ND"/>
    <s v="Fournir des équipements à tous le personnel"/>
    <s v="Formation du personnel"/>
    <s v="ND"/>
    <s v="ND"/>
    <s v="ND"/>
  </r>
  <r>
    <n v="152"/>
    <d v="2018-05-23T00:00:00"/>
    <s v="Centre"/>
    <s v="Ogoué et Lac"/>
    <s v="DRSC"/>
    <s v="Administration régionale de santé"/>
    <s v="Public civil"/>
    <n v="9"/>
    <s v="Lambaréné"/>
    <m/>
    <m/>
    <m/>
    <s v="ND"/>
    <n v="75000"/>
    <s v="NA"/>
    <s v="NA"/>
    <n v="7"/>
    <s v="ND"/>
    <s v="MOUSSIROU MOUSSIROU"/>
    <s v="LUDGER"/>
    <n v="29"/>
    <x v="0"/>
    <x v="2"/>
    <s v="Informaticien"/>
    <s v="INPTIC (Institut national de la poste des technologies de l'information et de la communication)"/>
    <s v="9mois"/>
    <x v="6"/>
    <n v="1"/>
    <n v="10"/>
    <n v="6"/>
    <x v="4"/>
    <n v="7"/>
    <s v="Facilité de la collecte des données des structures éloignées"/>
    <s v="Facilité le partage de données"/>
    <s v="Suivre les statistiques de chaque région"/>
    <n v="10"/>
    <s v="Amélioration de la prise en charge du patient"/>
    <s v="Interaction renforcée entre structures sanitaires et administrations de santé"/>
    <s v="Facilité de la recherche clinique grâce aux bases de données"/>
    <s v="Population sans aucune information sur le projet "/>
    <s v="Pas de compétence sur les SI"/>
    <s v="ND"/>
    <s v="Informer les populations de chaque région en faisant des meeting "/>
    <s v="Formation du personnel"/>
    <s v="ND"/>
    <s v="bien"/>
    <s v="passable"/>
    <s v="Bien"/>
    <s v="passable"/>
    <s v="passable"/>
    <s v="passable"/>
    <s v="passable"/>
    <s v="Sensibilisation continue"/>
    <s v="Hébergement des données"/>
    <s v="Portail de l'Espace Numérique de Santé du Gabon (ENSG) pour les professionnels de la santé et les patients"/>
    <s v="Système de pilotage, des statistiques de la veille sanitaire de l’observatoire gabonais de santé"/>
    <n v="8"/>
    <n v="8"/>
    <n v="10"/>
    <n v="5"/>
    <n v="8"/>
    <n v="10"/>
    <n v="5"/>
    <n v="8"/>
    <n v="10"/>
    <x v="10"/>
    <s v="Oui"/>
    <n v="10"/>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Sécurisation des données"/>
    <s v="Facilité d'accès aux données"/>
    <s v="Support réactif en cas de problème d'accès"/>
    <s v="Faible couverture des TIC"/>
    <s v="ND"/>
    <s v="ND"/>
    <s v="ND"/>
    <s v="ND"/>
    <s v="Doter les structures de connexion internet haut débit"/>
    <s v="ND"/>
    <s v="ND"/>
    <s v="ND"/>
    <s v="ND"/>
  </r>
  <r>
    <n v="153"/>
    <d v="2018-05-23T00:00:00"/>
    <s v="Centre"/>
    <s v="Ogoué et Lac"/>
    <s v="DRSC"/>
    <s v="Administration régionale de santé"/>
    <s v="Public civil"/>
    <n v="9"/>
    <s v="Lambaréné"/>
    <m/>
    <m/>
    <m/>
    <s v="ND"/>
    <n v="75000"/>
    <s v="NA"/>
    <s v="NA"/>
    <n v="7"/>
    <s v="ND"/>
    <s v="MABIKA "/>
    <s v="LANDRY"/>
    <n v="43"/>
    <x v="0"/>
    <x v="3"/>
    <s v="Attaché d'administration sanitaire "/>
    <s v="ENASS"/>
    <n v="5"/>
    <x v="6"/>
    <n v="2"/>
    <n v="10"/>
    <n v="5"/>
    <x v="4"/>
    <n v="5"/>
    <s v="Envoyer à temps réel les doléances aux supérieurs hiérarchiques"/>
    <s v="Avoir des résultats dans un délai raisonnable "/>
    <s v="Partage d'expériences entre collègue"/>
    <n v="9"/>
    <s v="Accessibilité directe aux données du patient"/>
    <s v="Amélioration de la prise en charge du patient"/>
    <s v="Possibilité de partager ses expériences terrain avec les autres"/>
    <s v="Problème d'électrification "/>
    <s v="Pas de matériels de travail"/>
    <s v="Données non fiables"/>
    <s v="Electrification de tous le pays "/>
    <s v="Fournir l'équipement"/>
    <s v="Sécuriser les données"/>
    <s v="passable"/>
    <s v="médiocre"/>
    <s v="médiocre"/>
    <s v="médiocre"/>
    <s v="médiocre"/>
    <s v="Inexistant"/>
    <s v="Inexistant"/>
    <s v="ND"/>
    <s v="Hébergement des données"/>
    <s v="Portail de l'Espace Numérique de Santé du Gabon (ENSG) pour les professionnels de la santé et les patients"/>
    <s v="Système de pilotage, des statistiques de la veille sanitaire de l’observatoire gabonais de santé"/>
    <n v="5"/>
    <n v="5"/>
    <n v="2"/>
    <n v="5"/>
    <n v="5"/>
    <n v="5"/>
    <n v="6"/>
    <n v="8"/>
    <n v="10"/>
    <x v="12"/>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Disponible "/>
    <s v="Crédible"/>
    <s v="Sécurité"/>
    <s v="Personnel non qualifié"/>
    <s v="ND"/>
    <s v="ND"/>
    <s v="ND"/>
    <s v="ND"/>
    <s v="Formation du personnel "/>
    <s v="ND"/>
    <s v="ND"/>
    <s v="ND"/>
    <s v="ND"/>
  </r>
  <r>
    <n v="154"/>
    <d v="2018-05-23T00:00:00"/>
    <s v="Centre"/>
    <s v="Ogoué et Lac"/>
    <s v="DRSC"/>
    <s v="Administration régionale de santé"/>
    <s v="Public civil"/>
    <n v="9"/>
    <s v="Lambaréné"/>
    <m/>
    <m/>
    <m/>
    <s v="ND"/>
    <n v="75000"/>
    <s v="NA"/>
    <s v="NA"/>
    <n v="7"/>
    <s v="ND"/>
    <s v="OBOME MBA"/>
    <s v="HERMANCE"/>
    <n v="50"/>
    <x v="0"/>
    <x v="3"/>
    <m/>
    <s v="Université d' Ebolowa"/>
    <n v="2"/>
    <x v="6"/>
    <n v="1"/>
    <n v="8"/>
    <n v="6"/>
    <x v="3"/>
    <n v="6"/>
    <s v="Bonne gestion des données"/>
    <s v="Veille épidémiologique"/>
    <s v="Dotation d'outils informatiques"/>
    <n v="9"/>
    <s v="Possibilité d'avoir une seconde opinion par un expert à distance"/>
    <s v="Facilité de la recherche clinique grâce aux bases de données"/>
    <s v="Gestion des épidémies et veille épidémiologique"/>
    <s v="Confidentialité des données des patients"/>
    <s v="Personnel non qualifié"/>
    <s v="Pas d'outils informatiques"/>
    <s v="Sécuriser les données des patients"/>
    <s v="Formation des agents"/>
    <s v="Fournir les outils essentiels au projet  "/>
    <s v="passable"/>
    <s v="passable"/>
    <s v="passable"/>
    <s v="passable"/>
    <s v="passable"/>
    <s v="passable"/>
    <s v="passable"/>
    <s v="ND"/>
    <s v="Hébergement des données"/>
    <s v="Portail de l'Espace Numérique de Santé du Gabon (ENSG) pour les professionnels de la santé et les patients"/>
    <s v="Système de pilotage, des statistiques de la veille sanitaire de l’observatoire gabonais de santé"/>
    <n v="5"/>
    <n v="6"/>
    <n v="8"/>
    <n v="6"/>
    <n v="7"/>
    <n v="8"/>
    <n v="7"/>
    <n v="8"/>
    <n v="8"/>
    <x v="12"/>
    <s v="Oui"/>
    <n v="10"/>
    <s v="Changement plus ou moins important"/>
    <s v="Changement assez important"/>
    <s v="Changement assez important"/>
    <s v="Changement assez important"/>
    <s v="Changement assez important"/>
    <s v="Changement assez important"/>
    <s v="Changement plus ou moins important"/>
    <s v="ND"/>
    <s v="Je suis prêt à changer assez"/>
    <s v="Je suis prêt à changer assez"/>
    <s v="Je suis prêt à changer assez"/>
    <s v="Je suis prêt à changer assez"/>
    <s v="Je suis prêt à changer assez"/>
    <s v="Je suis prêt à changer assez"/>
    <s v="Je suis prêt à changer assez"/>
    <s v="ND"/>
    <s v="Données accessibles"/>
    <s v="Veille épidémiologique"/>
    <s v="ND"/>
    <s v="Connexion internet est lente"/>
    <s v="Confidentialité des données mis en jeu"/>
    <s v="ND"/>
    <s v="ND"/>
    <s v="ND"/>
    <s v="Internet haut débit"/>
    <s v="Limiter l'accès aux dossiers patients"/>
    <s v="ND"/>
    <s v="ND"/>
    <s v="ND"/>
  </r>
  <r>
    <n v="155"/>
    <d v="2018-05-23T00:00:00"/>
    <s v="Centre"/>
    <s v="Ogoué et Lac"/>
    <s v="DRSC"/>
    <s v="Administration régionale de santé"/>
    <s v="Public civil"/>
    <n v="9"/>
    <s v="Lambaréné"/>
    <m/>
    <m/>
    <m/>
    <s v="ND"/>
    <n v="75000"/>
    <n v="27"/>
    <n v="20"/>
    <n v="7"/>
    <s v="ND"/>
    <s v="NKENE NZOUGUE"/>
    <s v="ELIANE"/>
    <n v="45"/>
    <x v="3"/>
    <x v="5"/>
    <m/>
    <s v="USS"/>
    <n v="10"/>
    <x v="6"/>
    <n v="5"/>
    <n v="5"/>
    <n v="6"/>
    <x v="5"/>
    <n v="7"/>
    <s v="Améliorer le système de santé"/>
    <s v="Mise en œuvre effective du projet"/>
    <s v="ND"/>
    <n v="7"/>
    <s v="Accessibilité directe aux données du patient"/>
    <s v="Possibilité d'avoir une seconde opinion par un expert à distance"/>
    <s v="Archivage numérique des informations médicales"/>
    <s v="Incompréhension du projet"/>
    <s v="Manque de motivation"/>
    <s v="ND"/>
    <s v="Communication sur le projet dans tout le pays"/>
    <s v="Motivation "/>
    <s v="ND"/>
    <s v="passable"/>
    <s v="passable"/>
    <s v="passable"/>
    <s v="passable"/>
    <s v="passable"/>
    <s v="médiocre"/>
    <s v="Inexistant"/>
    <s v="ND"/>
    <s v="Hébergement des données"/>
    <s v="Portail de l'Espace Numérique de Santé du Gabon (ENSG) pour les professionnels de la santé et les patients"/>
    <s v="Système de pilotage, des statistiques de la veille sanitaire de l’observatoire gabonais de santé"/>
    <n v="6"/>
    <n v="6"/>
    <n v="6"/>
    <n v="6"/>
    <n v="5"/>
    <n v="5"/>
    <n v="5"/>
    <n v="5"/>
    <n v="5"/>
    <x v="10"/>
    <s v="Non"/>
    <n v="7"/>
    <s v="Changement assez important"/>
    <s v="Changement assez important"/>
    <s v="Changement assez important"/>
    <s v="Changement assez important"/>
    <s v="Changement assez important"/>
    <s v="Changement assez important"/>
    <s v="Changement plus ou moins important"/>
    <s v="ND"/>
    <s v="Je suis prêt à changer assez"/>
    <s v="Je suis prêt à beaucoup changer"/>
    <s v="Je suis prêt à beaucoup changer"/>
    <s v="Je suis prêt à beaucoup changer"/>
    <s v="Je suis prêt à beaucoup changer"/>
    <s v="Je suis prêt à beaucoup changer"/>
    <s v="Je suis prêt à changer assez"/>
    <s v="ND"/>
    <s v="Accessibilité"/>
    <s v="Facilité d'utilisation"/>
    <s v="Disponibilité réseau internet"/>
    <s v="Réticence des personnels"/>
    <s v="Manque de matériels informatiques"/>
    <s v="ND"/>
    <s v="ND"/>
    <s v="ND"/>
    <s v="Sensibilisation "/>
    <s v="Fournir l'équipement "/>
    <s v="ND"/>
    <s v="ND"/>
    <s v="ND"/>
  </r>
  <r>
    <n v="156"/>
    <d v="2018-05-23T00:00:00"/>
    <s v="Centre"/>
    <s v="Ogoué et Lac"/>
    <s v="DRSC"/>
    <s v="Administration régionale de santé"/>
    <s v="Public civil"/>
    <n v="9"/>
    <s v="Lambaréné"/>
    <m/>
    <m/>
    <m/>
    <s v="ND"/>
    <n v="75000"/>
    <s v="NA"/>
    <s v="NA"/>
    <n v="7"/>
    <s v="ND"/>
    <s v="BALENDA "/>
    <s v="ANNIE FLORE"/>
    <n v="40"/>
    <x v="3"/>
    <x v="2"/>
    <s v="Technicienne en pharmacie"/>
    <s v="ENASS"/>
    <n v="8"/>
    <x v="6"/>
    <n v="1"/>
    <n v="5"/>
    <n v="5"/>
    <x v="2"/>
    <n v="5"/>
    <s v="Logiciel de gestion des stocks"/>
    <s v="ND"/>
    <s v="ND"/>
    <n v="8"/>
    <s v="Accessibilité directe aux données du patient"/>
    <s v="Amélioration de la prise en charge du patient"/>
    <s v="Possibilité d'avoir une seconde opinion par un expert à distance"/>
    <s v="Personnel non qualifié"/>
    <s v="Problème de réseau internet"/>
    <s v="Coupure d'électricité"/>
    <s v="Formation du personnel"/>
    <s v="Réseau national internet effectif"/>
    <s v="Prévoir des groupes électrogènes"/>
    <s v="bien"/>
    <s v="passable"/>
    <s v="passable"/>
    <s v="passable"/>
    <s v="passable"/>
    <s v="passable"/>
    <s v="passable"/>
    <s v="ND"/>
    <s v="Hébergement des données"/>
    <s v="Portail de l'Espace Numérique de Santé du Gabon (ENSG) pour les professionnels de la santé et les patients"/>
    <s v="Système de pilotage, des statistiques de la veille sanitaire de l’observatoire gabonais de santé"/>
    <n v="5"/>
    <n v="5"/>
    <n v="6"/>
    <n v="5"/>
    <n v="5"/>
    <n v="6"/>
    <n v="5"/>
    <n v="5"/>
    <n v="6"/>
    <x v="10"/>
    <s v="Oui"/>
    <n v="7"/>
    <s v="Changement assez important"/>
    <s v="Changement assez important"/>
    <s v="Changement assez important"/>
    <s v="Changement assez important"/>
    <s v="Changement assez important"/>
    <s v="Changement assez important"/>
    <s v="Changement assez important"/>
    <s v="ND"/>
    <s v="Je suis prêt à beaucoup changer"/>
    <s v="Je suis prêt à changer assez"/>
    <s v="Je suis prêt à beaucoup changer"/>
    <s v="Je suis prêt à changer assez"/>
    <s v="Je suis prêt à changer assez"/>
    <s v="Je suis prêt à changer assez"/>
    <s v="Je suis prêt à changer assez"/>
    <s v="ND"/>
    <s v="Bonne gestion des données"/>
    <s v="Accès aux informations de santé"/>
    <s v="ND"/>
    <s v="Piratage"/>
    <s v="ND"/>
    <s v="ND"/>
    <s v="ND"/>
    <s v="ND"/>
    <s v="Sécuriser le SIS"/>
    <s v="ND"/>
    <s v="ND"/>
    <s v="ND"/>
    <s v="ND"/>
  </r>
  <r>
    <n v="157"/>
    <d v="2018-05-23T00:00:00"/>
    <s v="Centre"/>
    <s v="Ogoué et Lac"/>
    <s v="DRSC"/>
    <s v="Administration régionale de santé"/>
    <s v="Public civil"/>
    <n v="9"/>
    <s v="Lambaréné"/>
    <m/>
    <m/>
    <m/>
    <s v="ND"/>
    <n v="75000"/>
    <n v="30"/>
    <n v="15"/>
    <n v="7"/>
    <s v="ND"/>
    <s v="EYANG ANGO"/>
    <s v="LILIANE"/>
    <n v="40"/>
    <x v="3"/>
    <x v="2"/>
    <s v="Biologiste"/>
    <s v="USS"/>
    <n v="8"/>
    <x v="6"/>
    <n v="3"/>
    <n v="6"/>
    <n v="4"/>
    <x v="5"/>
    <n v="5"/>
    <s v="Bonne gestion des données"/>
    <s v="Collaboration entre professionnels de santé"/>
    <s v="Collecte de données "/>
    <n v="7"/>
    <s v="Amélioration de la prise en charge du patient"/>
    <s v="Possibilité d'avoir une seconde opinion par un expert à distance"/>
    <s v="Facilité de la recherche clinique grâce aux bases de données"/>
    <s v="Internet non disponible "/>
    <s v="Pas d'électricité"/>
    <s v="Pas d'outils informatiques"/>
    <s v="Internet haut débit"/>
    <s v="Electrification dans tout le pays"/>
    <s v="Fournir les outils essentiels au projet  "/>
    <s v="passable"/>
    <s v="passable"/>
    <s v="passable"/>
    <s v="passable"/>
    <s v="passable"/>
    <s v="passable"/>
    <s v="médiocre"/>
    <s v="ND"/>
    <s v="Hébergement des données"/>
    <s v="Portail de l'Espace Numérique de Santé du Gabon (ENSG) pour les professionnels de la santé et les patients"/>
    <s v="Système d'information des soins de santé de premier niveau"/>
    <n v="7"/>
    <n v="7"/>
    <n v="6"/>
    <n v="6"/>
    <n v="7"/>
    <n v="6"/>
    <n v="6"/>
    <n v="7"/>
    <n v="6"/>
    <x v="10"/>
    <s v="Oui"/>
    <n v="7"/>
    <s v="Changement assez important"/>
    <s v="Changement assez important"/>
    <s v="Changement assez important"/>
    <s v="Changement assez important"/>
    <s v="Changement plus ou moins important"/>
    <s v="Changement assez important"/>
    <s v="Changement plus ou moins important"/>
    <s v="ND"/>
    <s v="Je suis prêt à changer assez"/>
    <s v="Je suis prêt à plus ou moins changer"/>
    <s v="Je suis prêt à changer assez"/>
    <s v="Je suis prêt à changer assez"/>
    <s v="Je suis prêt à changer assez"/>
    <s v="Je suis prêt à changer assez"/>
    <s v="Je suis prêt à plus ou moins changer"/>
    <s v="ND"/>
    <s v="Facilité l'accès au données"/>
    <s v="Veille épidémiologique"/>
    <s v="ND"/>
    <s v="Pas d'outils informatiques"/>
    <s v="Mauvaise couverture internet"/>
    <s v="Personnel non qualifié"/>
    <s v="ND"/>
    <s v="ND"/>
    <s v="Fournir des équipements à tous le personnel"/>
    <s v="Réseau internet haut débit"/>
    <s v="Formation du personnel"/>
    <s v="ND"/>
    <s v="ND"/>
  </r>
  <r>
    <n v="158"/>
    <d v="2018-05-23T00:00:00"/>
    <s v="Centre"/>
    <s v="Ogoué et Lac"/>
    <s v="DRSC"/>
    <s v="Administration régionale de santé"/>
    <s v="Public civil"/>
    <n v="9"/>
    <s v="Lambaréné"/>
    <m/>
    <m/>
    <m/>
    <s v="ND"/>
    <n v="75000"/>
    <n v="30"/>
    <n v="15"/>
    <n v="7"/>
    <s v="ND"/>
    <s v="FOUGAMA GUINBETI"/>
    <s v="ERMINE"/>
    <n v="36"/>
    <x v="0"/>
    <x v="2"/>
    <s v="Gestionnaire de données"/>
    <s v="USO"/>
    <n v="6"/>
    <x v="6"/>
    <n v="3"/>
    <n v="10"/>
    <n v="3"/>
    <x v="4"/>
    <n v="5"/>
    <s v="Gestion des données "/>
    <s v="Meilleure prise en charge"/>
    <s v="ND"/>
    <n v="8"/>
    <s v="Accessibilité directe aux données du patient"/>
    <s v="Meilleures conditions de travail des agents"/>
    <s v="Interaction renforcée entre structures sanitaires et administrations de santé"/>
    <s v="Manque d'outils informatiques"/>
    <s v="ND"/>
    <s v="ND"/>
    <s v="Prévoir des équipements"/>
    <s v="ND"/>
    <s v="ND"/>
    <s v="passable"/>
    <s v="passable"/>
    <s v="passable"/>
    <s v="passable"/>
    <s v="passable"/>
    <s v="passable"/>
    <s v="passable"/>
    <s v="ND"/>
    <s v="Hébergement des données"/>
    <s v="Portail de l'Espace Numérique de Santé du Gabon (ENSG) pour les professionnels de la santé et les patients"/>
    <s v="Système d'information des soins de santé de premier niveau"/>
    <n v="5"/>
    <n v="7"/>
    <n v="7"/>
    <n v="7"/>
    <n v="7"/>
    <n v="6"/>
    <n v="5"/>
    <n v="5"/>
    <n v="5"/>
    <x v="0"/>
    <s v="Oui"/>
    <n v="9"/>
    <s v="Changement très important"/>
    <s v="Changement très important"/>
    <s v="Changement assez important"/>
    <s v="Changement assez important"/>
    <s v="Changement assez important"/>
    <s v="Changement assez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Réalisation du sous-projet_x000a_"/>
    <s v="La confidentialité"/>
    <s v="Equipements dans toutes les structures"/>
    <s v="Non respect du secret professionnel"/>
    <s v="ND"/>
    <s v="ND"/>
    <s v="ND"/>
    <s v="ND"/>
    <s v="Sécuriser les données par les lois "/>
    <s v="ND"/>
    <s v="ND"/>
    <s v="ND"/>
    <s v="ND"/>
  </r>
  <r>
    <n v="159"/>
    <d v="2018-05-23T00:00:00"/>
    <s v="Centre"/>
    <s v="Ogoué et Lac"/>
    <s v="DRSC"/>
    <s v="Administration régionale de santé"/>
    <s v="Public civil"/>
    <n v="9"/>
    <s v="Lambaréné"/>
    <m/>
    <m/>
    <m/>
    <s v="ND"/>
    <n v="75000"/>
    <s v="NA"/>
    <s v="NA"/>
    <n v="7"/>
    <s v="ND"/>
    <s v="LANGHIS AMBELE"/>
    <s v="DELPHINE"/>
    <n v="42"/>
    <x v="3"/>
    <x v="6"/>
    <m/>
    <s v="ENFAS"/>
    <n v="1"/>
    <x v="6"/>
    <n v="3"/>
    <n v="5"/>
    <n v="5"/>
    <x v="4"/>
    <n v="5"/>
    <s v="Amélioration de la prise en charge du patient"/>
    <s v="Données de santé disponible"/>
    <s v="ND"/>
    <n v="10"/>
    <s v="Accessibilité directe aux données du patient"/>
    <s v="Amélioration de la prise en charge du patient"/>
    <s v="Gestion des épidémies et veille épidémiologique"/>
    <s v="Personnel non qualifié"/>
    <s v="ND"/>
    <s v="ND"/>
    <s v="Formations des professionnels de santé"/>
    <s v="ND"/>
    <s v="ND"/>
    <s v="médiocre"/>
    <s v="Inexistant"/>
    <s v="médiocre"/>
    <s v="Inexistant"/>
    <s v="Inexistant"/>
    <s v="médiocre"/>
    <s v="Inexistant"/>
    <s v="ND"/>
    <s v="Hébergement des données"/>
    <s v="Portail de l'Espace Numérique de Santé du Gabon (ENSG) pour les professionnels de la santé et les patients"/>
    <s v="Système d'information des soins de santé de premier niveau"/>
    <n v="5"/>
    <n v="4"/>
    <n v="3"/>
    <n v="3"/>
    <n v="5"/>
    <n v="1"/>
    <n v="5"/>
    <n v="5"/>
    <n v="5"/>
    <x v="6"/>
    <s v="Oui"/>
    <n v="7"/>
    <s v="Changement plus ou moins important"/>
    <s v="Changement assez important"/>
    <s v="Changement plus ou moins important"/>
    <s v="Changement plus ou moins important"/>
    <s v="Changement plus ou moins important"/>
    <s v="Changement plus ou moins important"/>
    <s v="Changement plus ou moins important"/>
    <s v="ND"/>
    <s v="Je suis prêt à plus ou moins changer"/>
    <s v="Je suis un peu prêt à changer"/>
    <s v="Je suis prêt à plus ou moins changer"/>
    <s v="Je suis prêt à beaucoup changer"/>
    <s v="Je suis prêt à beaucoup changer"/>
    <s v="Je suis prêt à beaucoup changer"/>
    <s v="Je suis prêt à beaucoup changer"/>
    <s v="ND"/>
    <s v="Amélioration définitive du système de santé"/>
    <s v="Projet fiable"/>
    <s v="Système de santé de premier niveau "/>
    <s v="Personnel non qualifié"/>
    <s v="Manque d'outils informatiques"/>
    <s v="ND"/>
    <s v="ND"/>
    <s v="ND"/>
    <s v="Formation du personnel"/>
    <s v="Equiper les structures de matériels informatiques"/>
    <s v="ND"/>
    <s v="ND"/>
    <s v="ND"/>
  </r>
  <r>
    <n v="160"/>
    <d v="2018-05-24T00:00:00"/>
    <s v="Centre"/>
    <s v="Ogoué et Lac"/>
    <s v="CHR-GRL"/>
    <s v="CHR"/>
    <s v="Public civil"/>
    <n v="217"/>
    <s v="Lambaréné"/>
    <m/>
    <m/>
    <m/>
    <d v="2009-12-15T00:00:00"/>
    <n v="76000"/>
    <n v="80"/>
    <n v="10"/>
    <n v="265"/>
    <s v="CHUL"/>
    <s v="ESSINGONE"/>
    <s v="JEAN HERVE"/>
    <n v="48"/>
    <x v="0"/>
    <x v="3"/>
    <m/>
    <s v="ENASS"/>
    <n v="7"/>
    <x v="6"/>
    <n v="1"/>
    <n v="4"/>
    <n v="1"/>
    <x v="0"/>
    <n v="2"/>
    <s v="Réseau internet dans toutes les structures"/>
    <s v="Des ordinateurs pour toutes les structures"/>
    <s v="Des formations continues"/>
    <n v="5"/>
    <s v="Accessibilité directe aux données du patient"/>
    <s v="Meilleure sécurité pour les patients"/>
    <s v="Collecte et remontée d'informations sanitaires"/>
    <s v="Données non sécurisées"/>
    <s v="Pas de financement au projet"/>
    <s v="ND"/>
    <s v="Sécurisation des données des patients"/>
    <s v="Trouver un financement pour tout le projet"/>
    <s v="ND"/>
    <s v="passable"/>
    <s v="Inexistant"/>
    <s v="médiocre"/>
    <s v="Bien"/>
    <s v="passable"/>
    <s v="médiocre"/>
    <s v="passable"/>
    <s v="ND"/>
    <s v="Systèmes d’Information Hospitaliers (SIH)"/>
    <s v="Référentiel - Identification des patients"/>
    <s v="Référentiel - Référentiels sémantiques métiers"/>
    <n v="7"/>
    <n v="5"/>
    <n v="8"/>
    <n v="5"/>
    <n v="5"/>
    <n v="7"/>
    <n v="5"/>
    <n v="5"/>
    <n v="7"/>
    <x v="4"/>
    <s v="Oui"/>
    <n v="10"/>
    <s v="Changement assez important"/>
    <s v="Changement assez important"/>
    <s v="Changement plus ou moins important"/>
    <s v="Changement assez important"/>
    <s v="Changement assez important"/>
    <s v="Changement assez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Je suis disposé à accompagner le projet"/>
    <s v="Amélioration de la collecte des données"/>
    <s v="Meilleur outil de prise de décision avec des statistiques fiables "/>
    <s v="Doter les services de santé du matériel informatique"/>
    <s v="Financement insuffisant"/>
    <s v="Manque de personnel qualifié"/>
    <s v="Manque d'outils informatiques"/>
    <s v="Désinteret vis-à-vis du SIS"/>
    <s v="ND"/>
    <s v="Financement total du projet"/>
    <s v="Formation continue des agents"/>
    <s v="Equipements informatiques dans toutes les structures "/>
    <s v="Sensibilisation continue"/>
    <s v="ND"/>
  </r>
  <r>
    <n v="161"/>
    <d v="2018-05-24T00:00:00"/>
    <s v="Centre"/>
    <s v="Ogoué et Lac"/>
    <s v="CHR-GRL"/>
    <s v="CHR"/>
    <s v="Public civil"/>
    <n v="217"/>
    <s v="Lambaréné"/>
    <m/>
    <m/>
    <m/>
    <d v="2009-12-15T00:00:00"/>
    <n v="76000"/>
    <n v="80"/>
    <n v="10"/>
    <n v="265"/>
    <s v="CHUL"/>
    <s v="EYAMAME"/>
    <s v="DIEUDONNE"/>
    <n v="58"/>
    <x v="2"/>
    <x v="7"/>
    <s v="Chirurgien"/>
    <s v="FMSS"/>
    <n v="8"/>
    <x v="7"/>
    <n v="6"/>
    <n v="9"/>
    <n v="4"/>
    <x v="4"/>
    <n v="6"/>
    <s v="Matériel informatique disponible"/>
    <s v="Interconnexion des structures"/>
    <s v="Viabilité du SIS"/>
    <n v="7"/>
    <s v="Une meilleure productivité des agents de santé"/>
    <s v="Amélioration de la prise en charge du patient"/>
    <s v="Possibilité de partager ses expériences terrain avec les autres"/>
    <s v="Accès aux données personnelles"/>
    <s v="Détournement de l'usage"/>
    <s v="ND"/>
    <s v="Améliorer la centralisation et limiter l'accès aux donneés"/>
    <s v="Améliorer les lois sur l'usage"/>
    <s v="ND"/>
    <s v="passable"/>
    <s v="Inexistant"/>
    <s v="passable"/>
    <s v="Inexistant"/>
    <s v="passable"/>
    <s v="Inexistant"/>
    <s v="médiocre"/>
    <s v="ND"/>
    <s v="Systèmes d’Information Hospitaliers (SIH)"/>
    <s v="Référentiel - Identification des patients"/>
    <s v="Référentiel - Référentiels sémantiques métiers"/>
    <n v="9"/>
    <n v="10"/>
    <n v="10"/>
    <n v="9"/>
    <n v="10"/>
    <n v="10"/>
    <n v="9"/>
    <n v="10"/>
    <n v="10"/>
    <x v="13"/>
    <s v="Oui"/>
    <n v="8"/>
    <s v="Changement assez important"/>
    <s v="Changement assez important"/>
    <s v="Changement assez important"/>
    <s v="Changement très important"/>
    <s v="Changement assez important"/>
    <s v="Changement plus ou moins important"/>
    <s v="Changement faible"/>
    <s v="Améliorer la prise en charge des patients de façcon horizontale et verticale"/>
    <s v="Je suis prêt à beaucoup changer"/>
    <s v="Je suis prêt à beaucoup changer"/>
    <s v="Je suis prêt à changer assez"/>
    <s v="Je suis prêt à changer assez"/>
    <s v="Je suis prêt à changer assez"/>
    <s v="Je suis prêt à changer assez"/>
    <s v="Je suis un peu prêt à changer"/>
    <s v="Sous-projet important pour le développement des moyens et méthodes de prise en charge"/>
    <s v="Prise en charge rapide du patient"/>
    <s v="Orientation plus évidente du diagnostic "/>
    <s v="Confidentialité"/>
    <s v="Non respect du secret professionnel"/>
    <s v="Perte du matériel"/>
    <s v="Personnel non qualifié"/>
    <s v="ND"/>
    <s v="ND"/>
    <s v="Accès aux données par niveau de responsabilité: Paramédical: diagnostic et soins; Médical : ensemble des données; Administratif: payement des soins et liste des patients"/>
    <s v="Equipe de surveillance et entretien du matériel"/>
    <s v="Formation du personnel"/>
    <s v="ND"/>
    <s v="ND"/>
  </r>
  <r>
    <n v="162"/>
    <d v="2018-05-24T00:00:00"/>
    <s v="Centre"/>
    <s v="Ogoué et Lac"/>
    <s v="CHR-GRL"/>
    <s v="CHR"/>
    <s v="Public civil"/>
    <n v="217"/>
    <s v="Lambaréné"/>
    <m/>
    <m/>
    <m/>
    <d v="2009-12-15T00:00:00"/>
    <n v="76000"/>
    <n v="80"/>
    <n v="10"/>
    <n v="265"/>
    <s v="CHUL"/>
    <s v="MAROUNDOU"/>
    <s v="RHONE PETRA"/>
    <n v="30"/>
    <x v="3"/>
    <x v="6"/>
    <m/>
    <s v="ENASS"/>
    <n v="2"/>
    <x v="6"/>
    <n v="7"/>
    <n v="8"/>
    <n v="6"/>
    <x v="4"/>
    <n v="8"/>
    <s v="SIS dans toutes les structures"/>
    <s v="Entretien des outils"/>
    <s v="Formation des agents"/>
    <n v="10"/>
    <s v="Une meilleure productivité des agents de santé"/>
    <s v="Amélioration de la prise en charge du patient"/>
    <s v="Possibilité de partager ses expériences terrain avec les autres"/>
    <s v="Financement nécessaire au projet"/>
    <s v="ND"/>
    <s v="ND"/>
    <s v="Solicité l'aide des bailleurs de fonds"/>
    <s v="ND"/>
    <s v="ND"/>
    <s v="passable"/>
    <s v="passable"/>
    <s v="passable"/>
    <s v="passable"/>
    <s v="Bien"/>
    <s v="passable"/>
    <s v="passable"/>
    <s v="Le projet améliorera les conditions de travail"/>
    <s v="Systèmes d’Information Hospitaliers (SIH)"/>
    <s v="Référentiel - Identification des patients"/>
    <s v="Référentiel - Référentiels sémantiques métiers"/>
    <n v="10"/>
    <n v="10"/>
    <n v="10"/>
    <n v="8"/>
    <n v="10"/>
    <n v="7"/>
    <n v="7"/>
    <n v="7"/>
    <n v="5"/>
    <x v="4"/>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Equipements performants"/>
    <s v="Formation du personnel"/>
    <s v="ND"/>
    <s v="Pas de suivi du projet"/>
    <s v="Données non sécurisées"/>
    <s v="Personnel non qualifié"/>
    <s v="Internet faible débit"/>
    <s v="Patient non informé"/>
    <s v="Prévoir un suivi par les experts"/>
    <s v="Sécurisation des données patients"/>
    <s v="Formation du personnel"/>
    <s v="Installer une fibre optique"/>
    <s v="Sensibiliser les patients"/>
  </r>
  <r>
    <n v="163"/>
    <d v="2018-05-24T00:00:00"/>
    <s v="Centre"/>
    <s v="Ogoué et Lac"/>
    <s v="CHR-GRL"/>
    <s v="CHR"/>
    <s v="Public civil"/>
    <n v="217"/>
    <s v="Lambaréné"/>
    <m/>
    <m/>
    <m/>
    <d v="2009-12-15T00:00:00"/>
    <n v="76000"/>
    <n v="80"/>
    <n v="10"/>
    <n v="265"/>
    <s v="CHUL"/>
    <s v="MEZUI "/>
    <s v="FABRICE"/>
    <n v="40"/>
    <x v="3"/>
    <x v="2"/>
    <s v="Biologiste"/>
    <s v="USS"/>
    <n v="9"/>
    <x v="6"/>
    <n v="1"/>
    <n v="10"/>
    <n v="1"/>
    <x v="4"/>
    <n v="10"/>
    <s v="Meilleure maitrise de l'outil informatique"/>
    <s v="Bonne gestion des données patients"/>
    <s v="Amélioration de la qualité des soins"/>
    <n v="10"/>
    <s v="Une meilleure productivité des agents de santé"/>
    <s v="Amélioration de la prise en charge du patient"/>
    <s v="Gestion des épidémies et veille épidémiologique"/>
    <s v="Projet très coûteux "/>
    <s v="Données divulguées"/>
    <s v="Perte de son identifiant"/>
    <s v="Financement extérieur"/>
    <s v="Sécuriser les données"/>
    <s v="Prévoir un back up"/>
    <s v="Inexistant"/>
    <s v="médiocre"/>
    <s v="passable"/>
    <s v="médiocre"/>
    <s v="médiocre"/>
    <s v="médiocre"/>
    <s v="médiocre"/>
    <s v="Une mise à niveau du personnel est nécessaire"/>
    <s v="Systèmes d’Information Hospitaliers (SIH)"/>
    <s v="Référentiel - Identification des patients"/>
    <s v="Référentiel - Référentiels sémantiques métiers"/>
    <n v="5"/>
    <n v="5"/>
    <n v="5"/>
    <n v="4"/>
    <n v="6"/>
    <n v="5"/>
    <n v="3"/>
    <n v="5"/>
    <n v="5"/>
    <x v="4"/>
    <s v="Oui"/>
    <n v="10"/>
    <s v="Changement plus ou moins important"/>
    <s v="Changement plus ou moins important"/>
    <s v="Changement plus ou moins important"/>
    <s v="Changement plus ou moins important"/>
    <s v="Changement plus ou moins important"/>
    <s v="Changement plus ou moins important"/>
    <s v="Changement plus ou moins important"/>
    <s v="Rapidité de la prise en charge des patients et résultats des analyses "/>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Changement des habitudes"/>
    <s v="Prise en charge rapide du patient"/>
    <s v="Information accessible"/>
    <s v="Efficacité dans le traitement des patients"/>
    <s v="Données non sécurisées"/>
    <s v="Personnel non qualifié"/>
    <s v="Projet coûteux"/>
    <s v="ND"/>
    <s v="ND"/>
    <s v="Sécuriser les données des patients"/>
    <s v="Formation"/>
    <s v="Financement extérieur"/>
    <s v="ND"/>
    <s v="ND"/>
  </r>
  <r>
    <n v="164"/>
    <d v="2018-05-24T00:00:00"/>
    <s v="Centre"/>
    <s v="Ogoué et Lac"/>
    <s v="CHR-GRL"/>
    <s v="CHR"/>
    <s v="Public civil"/>
    <n v="217"/>
    <s v="Lambaréné"/>
    <m/>
    <m/>
    <m/>
    <d v="2009-12-15T00:00:00"/>
    <n v="76000"/>
    <s v="NA"/>
    <s v="NA"/>
    <n v="265"/>
    <s v="CHUL"/>
    <s v="ONANGA"/>
    <s v="ANTOINETTE"/>
    <n v="50"/>
    <x v="0"/>
    <x v="3"/>
    <s v="IDEP"/>
    <s v="INFASS"/>
    <n v="3"/>
    <x v="3"/>
    <n v="7"/>
    <n v="9"/>
    <n v="9"/>
    <x v="4"/>
    <n v="9"/>
    <s v="Fiabilité"/>
    <s v="Rapidité"/>
    <s v="Harmonisation et organisation"/>
    <n v="10"/>
    <s v="Accessibilité directe aux données du patient"/>
    <s v="Continuité des services"/>
    <s v="Collecte et remontée d'informations sanitaires"/>
    <s v="Internet non disponible "/>
    <s v="Matériels informatiques "/>
    <s v="Personnel non qualifié"/>
    <s v="Internet haut débit"/>
    <s v="Equipements dans les structures"/>
    <s v="Formation du personnel"/>
    <s v="passable"/>
    <s v="passable"/>
    <s v="passable"/>
    <s v="passable"/>
    <s v="passable"/>
    <s v="passable"/>
    <s v="médiocre"/>
    <s v="ND"/>
    <s v="Systèmes d’Information Hospitaliers (SIH)"/>
    <s v="Référentiel - Identification des patients"/>
    <s v="Référentiel - Référentiels sémantiques métiers"/>
    <n v="8"/>
    <n v="10"/>
    <n v="7"/>
    <n v="7"/>
    <n v="9"/>
    <n v="7"/>
    <n v="9"/>
    <n v="10"/>
    <n v="10"/>
    <x v="4"/>
    <s v="Oui"/>
    <n v="10"/>
    <s v="Changement très important"/>
    <s v="Changement très important"/>
    <s v="Changement très important"/>
    <s v="Changement très important"/>
    <s v="Changement très important"/>
    <s v="Changement très important"/>
    <s v="Aucun changement"/>
    <s v="ND"/>
    <s v="Je suis prêt à changer assez"/>
    <s v="Je suis prêt à changer assez"/>
    <s v="Je suis prêt à plus ou moins changer"/>
    <s v="Je suis prêt à plus ou moins changer"/>
    <s v="Je suis un peu prêt à changer"/>
    <s v="Je suis prêt à changer assez"/>
    <s v="Je ne suis pas du tout prêt à changer"/>
    <s v="ND"/>
    <s v="Une bonne supervision "/>
    <s v="Bonne référence patient"/>
    <s v="Equité sur la cotation des soins"/>
    <s v="Pas d'outils informatiques"/>
    <s v="Personnel non qualifié"/>
    <s v="ND"/>
    <s v="ND"/>
    <s v="ND"/>
    <s v="Equiper les structures "/>
    <s v="Formation du personnel"/>
    <s v="ND"/>
    <s v="ND"/>
    <s v="ND"/>
  </r>
  <r>
    <n v="165"/>
    <d v="2018-05-24T00:00:00"/>
    <s v="Centre"/>
    <s v="Ogoué et Lac"/>
    <s v="CHR-GRL"/>
    <s v="CHR"/>
    <s v="Public civil"/>
    <n v="217"/>
    <s v="Lambaréné"/>
    <m/>
    <m/>
    <m/>
    <d v="2009-12-15T00:00:00"/>
    <n v="76000"/>
    <s v="NA"/>
    <s v="NA"/>
    <n v="265"/>
    <s v="CHUL"/>
    <s v="APITY"/>
    <s v="PATRICE"/>
    <n v="50"/>
    <x v="0"/>
    <x v="3"/>
    <m/>
    <s v="Ecole de préparation aux carrieres administratives"/>
    <n v="2"/>
    <x v="2"/>
    <n v="1"/>
    <n v="10"/>
    <n v="1"/>
    <x v="3"/>
    <n v="7"/>
    <s v="ND"/>
    <s v="ND"/>
    <s v="ND"/>
    <n v="10"/>
    <s v="Accessibilité directe aux données du patient"/>
    <s v="Accessibilité à la formation médicale continue à distance"/>
    <s v="Archivage numérique des informations médicales"/>
    <s v="Problème de connexion"/>
    <s v="Résistance aux changements"/>
    <s v="Croyances et coutumes"/>
    <s v="Internet haut débit"/>
    <s v="Sensibilisation et  éducation continue"/>
    <s v="Briser les barrières"/>
    <s v="médiocre"/>
    <s v="passable"/>
    <s v="Inexistant"/>
    <s v="Inexistant"/>
    <s v="passable"/>
    <s v="passable"/>
    <s v="médiocre"/>
    <s v="Couverture Internet indispensable pour une bonne mise en place du SIS"/>
    <s v="Systèmes d’Information Hospitaliers (SIH)"/>
    <s v="Référentiel - Identification des patients"/>
    <s v="Référentiel - Référentiels sémantiques métiers"/>
    <n v="2"/>
    <n v="10"/>
    <n v="10"/>
    <n v="2"/>
    <n v="5"/>
    <n v="5"/>
    <n v="2"/>
    <n v="5"/>
    <n v="5"/>
    <x v="4"/>
    <s v="Oui"/>
    <n v="10"/>
    <s v="Changement très important"/>
    <s v="Changement assez important"/>
    <s v="Changement très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beaucoup changer"/>
    <s v="Je suis prêt à beaucoup changer"/>
    <s v="Je suis prêt à changer assez"/>
    <s v="ND"/>
    <s v="Bonne organisation des services"/>
    <s v="Suivi et évaluation"/>
    <s v="Meilleure gestion des patients"/>
    <s v="Incompréhension"/>
    <s v="Mauvaise volonté"/>
    <s v="Internet faible débit"/>
    <s v="ND"/>
    <s v="ND"/>
    <s v="Communication et sensibilisation continue"/>
    <s v="Eduquer et sensibiliser"/>
    <s v="Internet haut débit"/>
    <s v="ND"/>
    <s v="ND"/>
  </r>
  <r>
    <n v="166"/>
    <d v="2018-05-24T00:00:00"/>
    <s v="Centre"/>
    <s v="Ogoué et Lac"/>
    <s v="CHR-GRL"/>
    <s v="CHR"/>
    <s v="Public civil"/>
    <n v="217"/>
    <s v="Lambaréné"/>
    <m/>
    <m/>
    <m/>
    <d v="2009-12-15T00:00:00"/>
    <n v="76000"/>
    <s v="NA"/>
    <s v="NA"/>
    <n v="265"/>
    <s v="CHUL"/>
    <s v="ONDO ONDO"/>
    <s v="HUBERT"/>
    <n v="45"/>
    <x v="0"/>
    <x v="3"/>
    <m/>
    <s v="ENA"/>
    <s v="6mois"/>
    <x v="8"/>
    <n v="5"/>
    <n v="10"/>
    <n v="5"/>
    <x v="4"/>
    <n v="5"/>
    <s v="Amélioration de la gouvernance de la santé"/>
    <s v="Elaboration des politiques de santé spécifiques"/>
    <s v="Optimisation des ressources disponibles"/>
    <n v="10"/>
    <s v="Une meilleure productivité des agents de santé"/>
    <s v="Amélioration de la prise en charge du patient"/>
    <s v="Amélioration de la qualité de la pratique"/>
    <s v="Insuffisance des ressources financières"/>
    <s v="Non implication des personnels"/>
    <s v="Pas d'équipements "/>
    <s v="Financement durable"/>
    <s v="Améliorer la communication"/>
    <s v="Dotation en outils informatiques"/>
    <s v="passable"/>
    <s v="bien"/>
    <s v="Bien"/>
    <s v="Bien"/>
    <s v="passable"/>
    <s v="passable"/>
    <s v="passable"/>
    <s v="ND"/>
    <s v="Systèmes d’Information Hospitaliers (SIH)"/>
    <s v="Référentiel - Identification des patients"/>
    <s v="Référentiel - Référentiels sémantiques métiers"/>
    <n v="1"/>
    <n v="5"/>
    <n v="5"/>
    <n v="1"/>
    <n v="5"/>
    <n v="5"/>
    <n v="1"/>
    <n v="1"/>
    <n v="5"/>
    <x v="4"/>
    <s v="Oui"/>
    <n v="10"/>
    <s v="Changement assez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gouvernance du CHR"/>
    <s v="Rationalisation des ressources"/>
    <s v="Optimisation des ressources disponibles"/>
    <s v="Budget insuffisant "/>
    <s v="Manque d'équipements"/>
    <s v="Internet faible débit"/>
    <s v="Manque de RH"/>
    <s v="Plateau technique vétuste"/>
    <s v="Source de financement permanente"/>
    <s v="Dotation en équipements"/>
    <s v="Internet haut débit"/>
    <s v="Affecter les RH "/>
    <s v="Renouvellement du plateau technique"/>
  </r>
  <r>
    <n v="167"/>
    <d v="2018-05-24T00:00:00"/>
    <s v="Centre"/>
    <s v="Ogoué et Lac"/>
    <s v="CHR-GRL"/>
    <s v="CHR"/>
    <s v="Public civil"/>
    <n v="217"/>
    <s v="Lambaréné"/>
    <m/>
    <m/>
    <m/>
    <d v="2009-12-15T00:00:00"/>
    <n v="76000"/>
    <n v="80"/>
    <n v="10"/>
    <n v="265"/>
    <s v="CHUL"/>
    <s v="MOUSSAVOU SAGUILIBA"/>
    <s v="HILDA"/>
    <n v="29"/>
    <x v="3"/>
    <x v="6"/>
    <m/>
    <s v="Centre de formation"/>
    <n v="1"/>
    <x v="3"/>
    <n v="9"/>
    <n v="10"/>
    <n v="3"/>
    <x v="4"/>
    <n v="10"/>
    <s v="Des outils de travail"/>
    <s v="Facilité de la prise en charge des patients"/>
    <s v="Archivage numérique"/>
    <n v="10"/>
    <s v="Accessibilité directe aux données du patient"/>
    <s v="Meilleures conditions de travail des agents"/>
    <s v="Amélioration de la qualité de la pratique"/>
    <s v="Incomprehension du projet"/>
    <s v="Personnel non qualifié"/>
    <s v="ND"/>
    <s v="Communication sur le projet dans tout le pays"/>
    <s v="Formation du personnel"/>
    <s v="ND"/>
    <s v="bien"/>
    <s v="passable"/>
    <s v="passable"/>
    <s v="passable"/>
    <s v="passable"/>
    <s v="médiocre"/>
    <s v="bien"/>
    <s v="ND"/>
    <s v="Systèmes d’Information Hospitaliers (SIH)"/>
    <s v="Référentiel - Identification des patients"/>
    <s v="Référentiel - Référentiels sémantiques métiers"/>
    <n v="6"/>
    <n v="9"/>
    <n v="8"/>
    <n v="3"/>
    <n v="1"/>
    <n v="5"/>
    <n v="7"/>
    <n v="8"/>
    <n v="10"/>
    <x v="11"/>
    <s v="Oui"/>
    <n v="10"/>
    <s v="Changement plus ou moins important"/>
    <s v="Changement très important"/>
    <s v="Changement assez important"/>
    <s v="Changement très important"/>
    <s v="Changement assez important"/>
    <s v="Changement très important"/>
    <s v="Changement plus ou moins important"/>
    <s v="ND"/>
    <s v="Je suis prêt à plus ou moins changer"/>
    <s v="Je suis prêt à beaucoup changer"/>
    <s v="Je suis prêt à changer assez"/>
    <s v="Je suis prêt à beaucoup changer"/>
    <s v="Je suis prêt à changer assez"/>
    <s v="Je suis prêt à beaucoup changer"/>
    <s v="Je suis prêt à plus ou moins changer"/>
    <s v="ND"/>
    <s v="Mise en œuvre effective du projet dans tout le pays"/>
    <s v="Amélioration des conditions de travail"/>
    <s v="Outils de travail performants"/>
    <s v="Données patients non sécurisées"/>
    <s v="ND"/>
    <s v="ND"/>
    <s v="ND"/>
    <s v="ND"/>
    <s v="Sécurisation des données des patients"/>
    <s v="ND"/>
    <s v="ND"/>
    <s v="ND"/>
    <s v="ND"/>
  </r>
  <r>
    <n v="168"/>
    <d v="2018-05-24T00:00:00"/>
    <s v="Centre"/>
    <s v="Ogoué et Lac"/>
    <s v="CHR-GRL"/>
    <s v="CHR"/>
    <s v="Public civil"/>
    <n v="217"/>
    <s v="Lambaréné"/>
    <m/>
    <m/>
    <m/>
    <d v="2009-12-15T00:00:00"/>
    <n v="76000"/>
    <n v="80"/>
    <n v="10"/>
    <n v="265"/>
    <s v="CHUL"/>
    <s v="MINBILA"/>
    <s v="GERMAINE SYLVIE"/>
    <n v="45"/>
    <x v="3"/>
    <x v="6"/>
    <m/>
    <s v="ENASS"/>
    <n v="8"/>
    <x v="6"/>
    <n v="8"/>
    <n v="5"/>
    <n v="3"/>
    <x v="2"/>
    <n v="7"/>
    <s v="Information disponible"/>
    <s v="ND"/>
    <s v="ND"/>
    <n v="7"/>
    <s v="Accessibilité directe aux données du patient"/>
    <s v="Meilleures conditions de travail des agents"/>
    <s v="Accessibilité à la formation médicale continue à distance"/>
    <s v="Accès aux données personnelles"/>
    <s v="ND"/>
    <s v="ND"/>
    <s v="Limiter l'accès aux données des patients"/>
    <s v="ND"/>
    <s v="ND"/>
    <s v="Inexistant"/>
    <s v="médiocre"/>
    <s v="médiocre"/>
    <s v="passable"/>
    <s v="médiocre"/>
    <s v="médiocre"/>
    <s v="Inexistant"/>
    <s v="ND"/>
    <s v="Systèmes d’Information Hospitaliers (SIH)"/>
    <s v="Référentiel - Identification des patients"/>
    <s v="Référentiel - Référentiels sémantiques métiers"/>
    <n v="1"/>
    <n v="5"/>
    <n v="1"/>
    <n v="5"/>
    <n v="5"/>
    <n v="1"/>
    <n v="8"/>
    <n v="7"/>
    <n v="8"/>
    <x v="11"/>
    <s v="Oui"/>
    <n v="10"/>
    <s v="Changement plus ou moins important"/>
    <s v="Changement assez important"/>
    <s v="Changement plus ou moins important"/>
    <s v="Changement assez important"/>
    <s v="Changement assez important"/>
    <s v="Changement très important"/>
    <s v="Changement faible"/>
    <s v="ND"/>
    <s v="Je suis prêt à plus ou moins changer"/>
    <s v="Je suis un peu prêt à changer"/>
    <s v="Je suis prêt à changer assez"/>
    <s v="Je suis prêt à plus ou moins changer"/>
    <s v="Je suis prêt à beaucoup changer"/>
    <s v="Je suis un peu prêt à changer"/>
    <s v="Je suis un peu prêt à changer"/>
    <s v="ND"/>
    <s v="Outils performants"/>
    <s v="Formation des professionnels"/>
    <s v="Aboutissement du projet"/>
    <s v="Personnel non qualifié"/>
    <s v="Données non sécurisées"/>
    <s v="ND"/>
    <s v="ND"/>
    <s v="ND"/>
    <s v="Formation du personnel"/>
    <s v="Sécuriser les données des patients"/>
    <s v="ND"/>
    <s v="ND"/>
    <s v="ND"/>
  </r>
  <r>
    <n v="169"/>
    <d v="2018-05-24T00:00:00"/>
    <s v="Centre"/>
    <s v="Ogoué et Lac"/>
    <s v="CHR-GRL"/>
    <s v="CHR"/>
    <s v="Public civil"/>
    <n v="217"/>
    <s v="Lambaréné"/>
    <m/>
    <m/>
    <m/>
    <d v="2009-12-15T00:00:00"/>
    <n v="76000"/>
    <n v="80"/>
    <n v="10"/>
    <n v="265"/>
    <s v="CHUL"/>
    <s v="GUIVOLOU"/>
    <s v="PELAGIE"/>
    <n v="45"/>
    <x v="3"/>
    <x v="5"/>
    <m/>
    <s v="USS"/>
    <n v="9"/>
    <x v="3"/>
    <n v="8"/>
    <n v="9"/>
    <n v="6"/>
    <x v="3"/>
    <n v="7"/>
    <s v="Collecte des données fiables "/>
    <s v="SIS utilisable dans tous le pays "/>
    <s v="Acessibilité aux données des patients"/>
    <n v="9"/>
    <s v="Amélioration de la prise en charge du patient"/>
    <s v="Meilleures conditions de travail des agents"/>
    <s v="Facilité de la recherche clinique grâce aux bases de données"/>
    <s v="Echec du projet"/>
    <s v="Pas de couverture réseau"/>
    <s v="Mauvaise collecte des données"/>
    <s v="Réussite du projet "/>
    <s v="Réseau Internet de façon permanante"/>
    <s v="Equipements performants pour la collecte des données"/>
    <s v="bien"/>
    <s v="passable"/>
    <s v="passable"/>
    <s v="Bien"/>
    <s v="passable"/>
    <s v="passable"/>
    <s v="passable"/>
    <s v="ND"/>
    <s v="Systèmes d’Information Hospitaliers (SIH)"/>
    <s v="Référentiel - Identification des patients"/>
    <s v="Référentiel - Référentiels sémantiques métiers"/>
    <n v="6"/>
    <n v="5"/>
    <n v="7"/>
    <n v="6"/>
    <n v="6"/>
    <n v="8"/>
    <n v="8"/>
    <n v="7"/>
    <n v="7"/>
    <x v="11"/>
    <s v="Oui"/>
    <n v="9"/>
    <s v="Changement assez important"/>
    <s v="Changement très important"/>
    <s v="Changement assez important"/>
    <s v="Changement assez important"/>
    <s v="Changement très important"/>
    <s v="Changement très important"/>
    <s v="Changement assez important"/>
    <s v="ND"/>
    <s v="Je suis prêt à changer assez"/>
    <s v="Je suis prêt à beaucoup changer"/>
    <s v="Je suis prêt à changer assez"/>
    <s v="Je suis prêt à beaucoup changer"/>
    <s v="Je suis prêt à changer assez"/>
    <s v="Je suis prêt à changer assez"/>
    <s v="Je suis prêt à beaucoup changer"/>
    <s v="ND"/>
    <s v="Mise en œuvre effective du projet dans tout le pays"/>
    <s v="Formation continue de tous les professionnels"/>
    <s v="Doter toutes les structures d'outils informatiques"/>
    <s v="Mauvaise collecte de données"/>
    <s v="Personnel non formé"/>
    <s v="Manque d'outils informatiques"/>
    <s v="Réseau internet non fiable"/>
    <s v="Projet non pérenne "/>
    <s v="Formation à la collecte des données"/>
    <s v="Formation des utilisateurs"/>
    <s v="Equipements informatiques dans toutes les structures "/>
    <s v="Réseau haut débit"/>
    <s v="Pérenniser le projet"/>
  </r>
  <r>
    <n v="170"/>
    <d v="2018-05-24T00:00:00"/>
    <s v="Centre"/>
    <s v="Ogoué et Lac"/>
    <s v="CHR-GRL"/>
    <s v="CHR"/>
    <s v="Public civil"/>
    <n v="217"/>
    <s v="Lambaréné"/>
    <m/>
    <m/>
    <m/>
    <d v="2009-12-15T00:00:00"/>
    <n v="76000"/>
    <n v="80"/>
    <n v="10"/>
    <n v="265"/>
    <s v="CHUL"/>
    <s v="NKONO ALLOGO"/>
    <s v="DANY CARINE"/>
    <n v="34"/>
    <x v="3"/>
    <x v="6"/>
    <m/>
    <s v="Université Catholique d'Afrique Centrale (UACC)"/>
    <n v="4"/>
    <x v="6"/>
    <n v="8"/>
    <n v="10"/>
    <n v="5"/>
    <x v="4"/>
    <n v="10"/>
    <s v="Accès aux informations "/>
    <s v="Un SI dans toutes les structures"/>
    <s v="ND"/>
    <n v="10"/>
    <s v="Amélioration de la prise en charge du patient"/>
    <s v="Amélioration de la qualité de la pratique"/>
    <s v="Collecte et remontée d'informations sanitaires"/>
    <s v="Non respect du secret professionnel"/>
    <s v="ND"/>
    <s v="ND"/>
    <s v="Restreindre l'accès aux données"/>
    <s v="ND"/>
    <s v="ND"/>
    <s v="passable"/>
    <s v="passable"/>
    <s v="médiocre"/>
    <s v="passable"/>
    <s v="médiocre"/>
    <s v="médiocre"/>
    <s v="médiocre"/>
    <s v="ND"/>
    <s v="Systèmes d’Information Hospitaliers (SIH)"/>
    <s v="Référentiel - Identification des patients"/>
    <s v="Référentiel - Référentiels sémantiques métiers"/>
    <n v="4"/>
    <n v="8"/>
    <n v="9"/>
    <n v="3"/>
    <n v="6"/>
    <n v="7"/>
    <n v="5"/>
    <n v="9"/>
    <n v="9"/>
    <x v="11"/>
    <s v="Oui"/>
    <n v="8"/>
    <s v="Changement assez important"/>
    <s v="Changement plus ou moins important"/>
    <s v="Changement assez important"/>
    <s v="Changement très important"/>
    <s v="Changement assez important"/>
    <s v="Changement plus ou moins important"/>
    <s v="Changement assez important"/>
    <s v="ND"/>
    <s v="Je suis prêt à changer assez"/>
    <s v="Je suis prêt à plus ou moins changer"/>
    <s v="Je suis prêt à changer assez"/>
    <s v="Je suis prêt à changer assez"/>
    <s v="Je suis prêt à changer assez"/>
    <s v="Je suis prêt à plus ou moins changer"/>
    <s v="Je suis prêt à beaucoup changer"/>
    <s v="ND"/>
    <s v="Accès aux informations de santé"/>
    <s v="Recruter le personnel "/>
    <s v="ND"/>
    <s v="Données confidentielles divulguées"/>
    <s v="Données non fiables"/>
    <s v="Personnel non qualifié"/>
    <s v="ND"/>
    <s v="ND"/>
    <s v="Lois de protections des patients"/>
    <s v="Sécuriser les données"/>
    <s v="Former les futurs utilisateurs"/>
    <s v="ND"/>
    <s v="ND"/>
  </r>
  <r>
    <n v="171"/>
    <d v="2018-05-24T00:00:00"/>
    <s v="Centre"/>
    <s v="Ogoué et Lac"/>
    <s v="CHR-GRL"/>
    <s v="CHR"/>
    <s v="Public civil"/>
    <n v="217"/>
    <s v="Lambaréné"/>
    <m/>
    <m/>
    <m/>
    <d v="2009-12-15T00:00:00"/>
    <n v="76000"/>
    <n v="80"/>
    <n v="10"/>
    <n v="265"/>
    <s v="CHUL"/>
    <s v="ESSOMEYO"/>
    <s v="MARIE CLAIRE"/>
    <n v="45"/>
    <x v="3"/>
    <x v="6"/>
    <m/>
    <s v="ENASS"/>
    <n v="8"/>
    <x v="6"/>
    <n v="1"/>
    <n v="10"/>
    <n v="10"/>
    <x v="4"/>
    <n v="10"/>
    <s v="Projet international"/>
    <s v="Formation des agents"/>
    <s v="Un SIS dans chaque structure de santé"/>
    <n v="10"/>
    <s v="Une meilleure productivité des agents de santé"/>
    <s v="Amélioration de la prise en charge du patient"/>
    <s v="Possibilité de partager ses expériences terrain avec les autres"/>
    <s v="Fuite des données"/>
    <s v="Projet très coûteux"/>
    <s v="ND"/>
    <s v="Imposer le respect du secret professionnel par des lois "/>
    <s v="Financement extérieur"/>
    <s v="ND"/>
    <s v="passable"/>
    <s v="bien"/>
    <s v="passable"/>
    <s v="Excellent"/>
    <s v="Excellent"/>
    <s v="passable"/>
    <s v="passable"/>
    <s v="ND"/>
    <s v="Systèmes d’Information Hospitaliers (SIH)"/>
    <s v="Référentiel - Identification des patients"/>
    <s v="Référentiel - Référentiels sémantiques métiers"/>
    <n v="7"/>
    <n v="5"/>
    <n v="5"/>
    <n v="6"/>
    <n v="6"/>
    <n v="5"/>
    <n v="6"/>
    <n v="5"/>
    <n v="5"/>
    <x v="9"/>
    <s v="Oui"/>
    <n v="10"/>
    <s v="Changement plus ou moins important"/>
    <s v="Changement plus ou moins important"/>
    <s v="Changement plus ou moins important"/>
    <s v="Changement plus ou moins important"/>
    <s v="Changement plus ou moins important"/>
    <s v="Changement plus ou moins important"/>
    <s v="Changement plus ou moins important"/>
    <s v="ND"/>
    <s v="Je suis prêt à beaucoup changer"/>
    <s v="Je suis prêt à beaucoup changer"/>
    <s v="Je suis prêt à beaucoup changer"/>
    <s v="Je suis prêt à beaucoup changer"/>
    <s v="Je suis prêt à changer assez"/>
    <s v="Je suis prêt à beaucoup changer"/>
    <s v="Je suis prêt à beaucoup changer"/>
    <s v="SIS apportera un grand changement au CHR"/>
    <s v="Un référentiel patient "/>
    <s v="ND"/>
    <s v="ND"/>
    <s v="Perte du ficher (historique non accessible dans le système) d'un patient"/>
    <s v="ND"/>
    <s v="ND"/>
    <s v="ND"/>
    <s v="ND"/>
    <s v="Bonne organisation du SIS"/>
    <s v="ND"/>
    <s v="ND"/>
    <s v="ND"/>
    <s v="ND"/>
  </r>
  <r>
    <n v="172"/>
    <d v="2018-05-24T00:00:00"/>
    <s v="Centre"/>
    <s v="Ogoué et Lac"/>
    <s v="CHR-GRL"/>
    <s v="CHR"/>
    <s v="Public civil"/>
    <n v="217"/>
    <s v="Lambaréné"/>
    <m/>
    <m/>
    <m/>
    <d v="2009-12-15T00:00:00"/>
    <n v="76000"/>
    <n v="80"/>
    <n v="10"/>
    <n v="265"/>
    <s v="CHUL"/>
    <s v="MOUELE"/>
    <s v="MODESTE"/>
    <n v="44"/>
    <x v="0"/>
    <x v="0"/>
    <m/>
    <s v="ENASS"/>
    <n v="8"/>
    <x v="8"/>
    <n v="5"/>
    <n v="10"/>
    <n v="1"/>
    <x v="4"/>
    <n v="1"/>
    <s v="Amélioration de la situation sanitaire au gabon"/>
    <s v="Données fiables"/>
    <s v="Amélioration de la qualité des soins"/>
    <n v="10"/>
    <s v="Accessibilité directe aux données du patient"/>
    <s v="Archivage numérique des informations médicales"/>
    <s v="Collecte et remontée d'informations sanitaires"/>
    <s v="Absence des NTIC"/>
    <s v="Absence de réseau internet"/>
    <s v="Personnel non formé"/>
    <s v="Equipements et formation du personnel"/>
    <s v="Internet haut débit dans tout le pays"/>
    <s v="Formation du personnel"/>
    <s v="passable"/>
    <s v="passable"/>
    <s v="médiocre"/>
    <s v="passable"/>
    <s v="médiocre"/>
    <s v="médiocre"/>
    <s v="passable"/>
    <s v="Pas d'interêt du personnel  accordé au SIS"/>
    <s v="Systèmes d’Information Hospitaliers (SIH)"/>
    <s v="Référentiel - Identification des patients"/>
    <s v="Référentiel - Référentiels sémantiques métiers"/>
    <n v="10"/>
    <n v="10"/>
    <n v="10"/>
    <n v="7"/>
    <n v="9"/>
    <n v="9"/>
    <n v="10"/>
    <n v="8"/>
    <n v="8"/>
    <x v="9"/>
    <s v="Oui"/>
    <n v="10"/>
    <s v="Changement très important"/>
    <s v="Changement très important"/>
    <s v="Changement très important"/>
    <s v="Changement très important"/>
    <s v="Changement assez important"/>
    <s v="Changement très important"/>
    <s v="Changement assez important"/>
    <s v="Ce sous-projet permettra une analyse rapide des données de la structure"/>
    <s v="Je suis prêt à beaucoup changer"/>
    <s v="Je suis prêt à beaucoup changer"/>
    <s v="Je suis prêt à beaucoup changer"/>
    <s v="Je suis prêt à beaucoup changer"/>
    <s v="Je suis prêt à beaucoup changer"/>
    <s v="Je suis prêt à changer assez"/>
    <s v="Je suis prêt à changer assez"/>
    <s v="Ce sous-projet va booster le changement de comportement du personnel soignant"/>
    <s v="Mettre en réseau les équipements"/>
    <s v="Installer le SIS dans tous les services"/>
    <s v="Formation du personnel à l'utilisation"/>
    <s v="Piratage du système"/>
    <s v="Pas d'outils informatiques"/>
    <s v="Personnel non qualifié"/>
    <s v="ND"/>
    <s v="ND"/>
    <s v="Sécuriser le SIS"/>
    <s v="Fournir les équipements"/>
    <s v="Formation du personnel"/>
    <s v="ND"/>
    <s v="ND"/>
  </r>
  <r>
    <n v="173"/>
    <d v="2018-05-24T00:00:00"/>
    <s v="Centre"/>
    <s v="Ogoué et Lac"/>
    <s v="Hôpital A. Schweitzer"/>
    <s v="Hôpital"/>
    <s v="Privé"/>
    <n v="240"/>
    <s v="Lambaréné"/>
    <m/>
    <m/>
    <m/>
    <n v="1913"/>
    <n v="76000"/>
    <n v="70"/>
    <n v="30"/>
    <n v="300"/>
    <s v="CHUL"/>
    <s v="HOUMBABE"/>
    <s v="ADANDE ABEL"/>
    <n v="45"/>
    <x v="3"/>
    <x v="2"/>
    <s v="Biologiste"/>
    <s v="USS"/>
    <n v="16"/>
    <x v="6"/>
    <n v="5"/>
    <n v="8"/>
    <n v="1"/>
    <x v="0"/>
    <n v="5"/>
    <s v="Optimiser la collecte des données"/>
    <s v="Meilleure prise en charge des patients"/>
    <s v="Facilité le travail aux professionnels de santé"/>
    <n v="7"/>
    <s v="Accessibilité directe aux données du patient"/>
    <s v="Meilleures conditions de travail des agents"/>
    <s v="Archivage numérique des informations médicales"/>
    <s v="Adaptation des agents"/>
    <s v="Difficulter de s'adapter"/>
    <s v="ND"/>
    <s v="Formation des utilisateurs"/>
    <s v="Sensibilisation"/>
    <s v="ND"/>
    <s v="passable"/>
    <s v="passable"/>
    <s v="passable"/>
    <s v="Inexistant"/>
    <s v="médiocre"/>
    <s v="médiocre"/>
    <s v="médiocre"/>
    <s v="Mise en œuvre immédiate du projet"/>
    <s v="Télémédecine comme fonction déportée de l'hôpital et intégrée à tous les processus de prise en charge"/>
    <s v="Système d'information des structures privées et praticiens libéraux"/>
    <s v="Référentiel - Identification des professionnels et des structures"/>
    <n v="8"/>
    <n v="10"/>
    <n v="10"/>
    <n v="7"/>
    <n v="7"/>
    <n v="7"/>
    <n v="7"/>
    <n v="7"/>
    <n v="7"/>
    <x v="2"/>
    <s v="Oui"/>
    <n v="7"/>
    <s v="Changement assez important"/>
    <s v="Changement assez important"/>
    <s v="Changement plus ou moins important"/>
    <s v="Changement assez important"/>
    <s v="Changement assez important"/>
    <s v="Changement assez important"/>
    <s v="Changement plus ou moins important"/>
    <s v="Echange entre professionnels de santé"/>
    <s v="Je suis prêt à beaucoup changer"/>
    <s v="Je suis prêt à beaucoup changer"/>
    <s v="Je suis prêt à changer assez"/>
    <s v="Je suis prêt à changer assez"/>
    <s v="Je suis prêt à changer assez"/>
    <s v="Je suis prêt à changer assez"/>
    <s v="Je suis prêt à plus ou moins changer"/>
    <s v="ND"/>
    <s v="Amélioration de compétence"/>
    <s v="ND"/>
    <s v="ND"/>
    <s v="ND"/>
    <s v="ND"/>
    <s v="ND"/>
    <s v="ND"/>
    <s v="ND"/>
    <s v="ND"/>
    <s v="ND"/>
    <s v="ND"/>
    <s v="ND"/>
    <s v="ND"/>
  </r>
  <r>
    <n v="174"/>
    <d v="2018-05-24T00:00:00"/>
    <s v="Centre"/>
    <s v="Ogoué et Lac"/>
    <s v="Hôpital A. Schweitzer"/>
    <s v="Hôpital"/>
    <s v="Privé"/>
    <n v="240"/>
    <s v="Lambaréné"/>
    <m/>
    <m/>
    <m/>
    <n v="1913"/>
    <n v="76000"/>
    <n v="70"/>
    <n v="30"/>
    <n v="300"/>
    <s v="CHUL"/>
    <s v="ONDO EDZANG"/>
    <s v="SIMON PIERRE"/>
    <n v="38"/>
    <x v="2"/>
    <x v="7"/>
    <s v="Chirurgien"/>
    <s v="USS"/>
    <s v="9mois"/>
    <x v="7"/>
    <n v="5"/>
    <n v="10"/>
    <n v="3"/>
    <x v="4"/>
    <n v="4"/>
    <s v="Connaissance sur l'outil informatique"/>
    <s v="Meilleur diagnostic"/>
    <s v="Partage rapide des informations"/>
    <m/>
    <s v="Une meilleure productivité des agents de santé"/>
    <s v="Meilleures conditions de travail des agents"/>
    <s v="Accessibilité à la formation médicale continue à distance"/>
    <s v="Faible taux d'adhésion des professionnels de santé"/>
    <s v="Connexion reséau non fiable"/>
    <s v="ND"/>
    <s v="Sensibilisation"/>
    <s v="Internet haut débit dans tout le pays"/>
    <s v="ND"/>
    <s v="médiocre"/>
    <s v="passable"/>
    <s v="passable"/>
    <s v="passable"/>
    <s v="médiocre"/>
    <s v="médiocre"/>
    <s v="bien"/>
    <s v="ND"/>
    <s v="Télémédecine comme fonction déportée de l'hôpital et intégrée à tous les processus de prise en charge"/>
    <s v="Système d'information des structures privées et praticiens libéraux"/>
    <s v="Référentiel - Identification des professionnels et des structures"/>
    <n v="10"/>
    <n v="10"/>
    <n v="4"/>
    <n v="9"/>
    <n v="9"/>
    <n v="6"/>
    <n v="5"/>
    <n v="6"/>
    <n v="5"/>
    <x v="2"/>
    <s v="Oui"/>
    <n v="9"/>
    <s v="Changement assez important"/>
    <s v="Changement plus ou moins important"/>
    <s v="Changement assez important"/>
    <s v="Changement plus ou moins important"/>
    <s v="Changement assez important"/>
    <s v="changement faible"/>
    <s v="Changement plus ou moins important"/>
    <s v="ND"/>
    <s v="Je suis prêt à changer assez"/>
    <s v="Je suis prêt à changer assez"/>
    <s v="Je suis prêt à changer assez"/>
    <s v="Je suis prêt à plus ou moins changer"/>
    <s v="Je suis prêt à plus ou moins changer"/>
    <s v="Je suis prêt à plus ou moins changer"/>
    <s v="Je suis prêt à plus ou moins changer"/>
    <s v="ND"/>
    <s v="Formation du personnel"/>
    <s v="ND"/>
    <s v="ND"/>
    <s v="Pas de réseau internet fiable"/>
    <s v="ND"/>
    <s v="ND"/>
    <s v="ND"/>
    <s v="ND"/>
    <s v="Internet haut débit"/>
    <s v="ND"/>
    <s v="ND"/>
    <s v="ND"/>
    <s v="ND"/>
  </r>
  <r>
    <n v="175"/>
    <d v="2018-05-24T00:00:00"/>
    <s v="Centre"/>
    <s v="Ogoué et Lac"/>
    <s v="Hôpital A. Schweitzer"/>
    <s v="Hôpital"/>
    <s v="Privé"/>
    <n v="240"/>
    <s v="Lambaréné"/>
    <m/>
    <m/>
    <m/>
    <n v="1913"/>
    <n v="76000"/>
    <n v="70"/>
    <n v="30"/>
    <n v="300"/>
    <s v="CHUL"/>
    <s v="BAYIBWILY B."/>
    <s v="GUILLAUME"/>
    <n v="39"/>
    <x v="3"/>
    <x v="2"/>
    <s v="Imagerie médicale"/>
    <s v="Institut Supérieur des Techniques Médicales de KINSHASA"/>
    <n v="8"/>
    <x v="8"/>
    <n v="8"/>
    <n v="8"/>
    <n v="8"/>
    <x v="5"/>
    <n v="7"/>
    <s v="Rapidité du traitement de l'information sanitaire"/>
    <s v="Confidentialité"/>
    <s v="Rentabilité"/>
    <n v="10"/>
    <s v="Possibilité d'avoir une seconde opinion par un expert à distance"/>
    <s v="Amélioration de la qualité de la pratique"/>
    <s v="Accessibilité à la formation médicale continue à distance"/>
    <s v="Piratage du SIS "/>
    <s v="ND"/>
    <s v="ND"/>
    <s v="Sécurisation du système"/>
    <s v="ND"/>
    <s v="ND"/>
    <s v="Excellent"/>
    <s v="bien"/>
    <s v="Bien"/>
    <s v="Bien"/>
    <s v="passable"/>
    <s v="passable"/>
    <s v="Excellent"/>
    <s v="Un système important"/>
    <s v="Télémédecine comme fonction déportée de l'hôpital et intégrée à tous les processus de prise en charge"/>
    <s v="Système d'information des structures privées et praticiens libéraux"/>
    <s v="Référentiel - Identification des professionnels et des structures"/>
    <n v="10"/>
    <n v="7"/>
    <n v="10"/>
    <n v="8"/>
    <n v="9"/>
    <n v="8"/>
    <n v="7"/>
    <n v="7"/>
    <n v="7"/>
    <x v="2"/>
    <s v="Oui"/>
    <n v="10"/>
    <s v="Changement assez important"/>
    <s v="Changement très important"/>
    <s v="Changement plus ou moins important"/>
    <s v="Changement faible"/>
    <s v="Changement très important"/>
    <s v="Changement très important"/>
    <s v="Changement faible"/>
    <s v="Bon sous-projet"/>
    <s v="Je suis prêt à changer assez"/>
    <s v="Je suis prêt à changer assez"/>
    <s v="Je suis prêt à changer assez"/>
    <s v="Je suis prêt à changer assez"/>
    <s v="Je suis prêt à changer assez"/>
    <s v="Je suis prêt à changer assez"/>
    <s v="Je ne suis pas du tout prêt à changer"/>
    <s v="ND"/>
    <s v="La fiabilité"/>
    <s v="La pérennisation"/>
    <s v="La protection des données"/>
    <s v="Les défaillances"/>
    <s v="Aboutissement du projet"/>
    <s v="Sécurité des données"/>
    <s v="ND"/>
    <s v="ND"/>
    <s v="Prévoir un système de secours"/>
    <s v="Aboutissement du projet"/>
    <s v="Sécurisation des données des patients"/>
    <s v="ND"/>
    <s v="ND"/>
  </r>
  <r>
    <n v="176"/>
    <d v="2018-05-24T00:00:00"/>
    <s v="Centre"/>
    <s v="Ogoué et Lac"/>
    <s v="Hôpital A. Schweitzer"/>
    <s v="Hôpital"/>
    <s v="Privé"/>
    <n v="240"/>
    <s v="Lambaréné"/>
    <m/>
    <m/>
    <m/>
    <n v="1913"/>
    <n v="76000"/>
    <n v="70"/>
    <n v="30"/>
    <n v="300"/>
    <s v="CHUL"/>
    <s v="ANVANE "/>
    <s v="PATRICK"/>
    <n v="59"/>
    <x v="2"/>
    <x v="7"/>
    <s v="Chirurgien"/>
    <s v="FMSS"/>
    <n v="19"/>
    <x v="8"/>
    <n v="5"/>
    <n v="10"/>
    <n v="1"/>
    <x v="4"/>
    <n v="6"/>
    <s v="Efficacité"/>
    <s v="Gain de temps"/>
    <s v="Fiabilité"/>
    <n v="10"/>
    <s v="Accessibilité directe aux données du patient"/>
    <s v="Meilleures conditions de travail des agents"/>
    <s v="Accessibilité à la formation médicale continue à distance"/>
    <s v="ND"/>
    <s v="ND"/>
    <s v="ND"/>
    <s v="ND"/>
    <s v="ND"/>
    <s v="ND"/>
    <s v="médiocre"/>
    <s v="médiocre"/>
    <s v="médiocre"/>
    <s v="passable"/>
    <s v="passable"/>
    <s v="Inexistant"/>
    <s v="bien"/>
    <s v="ND"/>
    <s v="Télémédecine comme fonction déportée de l'hôpital et intégrée à tous les processus de prise en charge"/>
    <s v="Système d'information des structures privées et praticiens libéraux"/>
    <s v="Référentiel - Identification des professionnels et des structures"/>
    <n v="9"/>
    <n v="9"/>
    <n v="9"/>
    <n v="10"/>
    <n v="10"/>
    <n v="10"/>
    <n v="10"/>
    <n v="10"/>
    <n v="10"/>
    <x v="3"/>
    <s v="Oui"/>
    <n v="10"/>
    <s v="Changement assez important"/>
    <s v="Changement assez important"/>
    <s v="Changement plus ou moins important"/>
    <s v="Changement plus ou moins important"/>
    <s v="Changement plus ou moins important"/>
    <s v="Changement trè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 suivi des patients"/>
    <s v="ND"/>
    <s v="ND"/>
    <s v="Piratage du système"/>
    <s v="ND"/>
    <s v="ND"/>
    <s v="ND"/>
    <s v="ND"/>
    <s v="Sécuriser le système"/>
    <s v="ND"/>
    <s v="ND"/>
    <s v="ND"/>
    <s v="ND"/>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7">
  <r>
    <n v="1"/>
    <d v="2018-04-19T00:00:00"/>
    <x v="0"/>
    <s v="Komo- Mondah"/>
    <s v="DIRECTION REGIONALE DE LA SANTE OUEST"/>
    <s v="Administration régionale de santé"/>
    <s v="Public civil"/>
    <n v="25"/>
    <s v="Melen"/>
    <m/>
    <m/>
    <m/>
    <s v="ND"/>
    <n v="119629"/>
    <s v="NA"/>
    <s v="NA"/>
    <s v="NA"/>
    <m/>
    <s v="MEBIAME-ELLA"/>
    <s v="SERAPHIN"/>
    <n v="50"/>
    <x v="0"/>
    <x v="0"/>
    <x v="0"/>
    <s v="ENSAS"/>
    <n v="10"/>
    <x v="0"/>
    <n v="5"/>
    <n v="5"/>
    <n v="5"/>
    <n v="5"/>
    <n v="1"/>
    <s v="ND"/>
    <s v="ND"/>
    <s v="ND"/>
    <x v="0"/>
    <x v="0"/>
    <x v="0"/>
    <x v="0"/>
    <s v="ND"/>
    <s v="ND"/>
    <s v="ND"/>
    <s v="ND"/>
    <s v="ND"/>
    <s v="ND"/>
    <x v="0"/>
    <x v="0"/>
    <x v="0"/>
    <x v="0"/>
    <x v="0"/>
    <x v="0"/>
    <x v="0"/>
    <s v="ND"/>
    <s v="Portail de l'Espace Numérique de Santé du Gabon (ENSG) pour les professionnels de la santé et les patients"/>
    <s v="Télémédecine comme fonction déportée de l'hôpital et intégrée à tous les processus de prise en charge"/>
    <s v="Système de pilotage, des statistiques de la veille sanitaire de l’observatoire gabonais de santé"/>
    <n v="3"/>
    <s v="NA"/>
    <s v="NA"/>
    <n v="2"/>
    <s v="NA"/>
    <s v="NA"/>
    <n v="1"/>
    <s v="NA"/>
    <s v="NA"/>
    <s v="Portail de l'Espace Numérique de Santé du Gabon (ENSG) pour les professionnels de la santé et les patients"/>
    <s v="Oui"/>
    <n v="5"/>
    <s v="Changement plus ou moins important"/>
    <s v="Changement assez important"/>
    <s v="Changement assez important"/>
    <s v="Changement assez important"/>
    <s v="Changement très important"/>
    <s v="Changement très important"/>
    <s v="Aucun changement"/>
    <s v="ND"/>
    <s v="Je suis prêt à plus ou moins changer"/>
    <s v="Je suis prêt à changer assez"/>
    <s v="Je suis prêt à changer assez"/>
    <s v="Je suis prêt à beaucoup changer"/>
    <s v="Je suis prêt à beaucoup changer"/>
    <s v="Je suis prêt à beaucoup changer"/>
    <s v="Je suis prêt à beaucoup changer"/>
    <s v="ND"/>
    <s v="FORMATION"/>
    <s v="FORMATION"/>
    <s v="FORMATION"/>
    <s v="QUE LE PROJET NE SOIT PAS UN VŒU PIEUX"/>
    <s v="ND"/>
    <s v="ND"/>
    <s v="ND"/>
    <s v="ND"/>
    <s v="QUE CE QUI A ÉTÉ ENTREPRIS AILLE A SON TERME PARCE QUE NOUS RESTONS CONFIANTS POUR L'AMELIORATION DE BEAUCOUP"/>
    <s v="ND"/>
    <s v="ND"/>
    <s v="ND"/>
    <s v="ND"/>
  </r>
  <r>
    <m/>
    <m/>
    <x v="1"/>
    <m/>
    <m/>
    <m/>
    <m/>
    <m/>
    <m/>
    <m/>
    <m/>
    <m/>
    <m/>
    <m/>
    <m/>
    <m/>
    <m/>
    <m/>
    <m/>
    <m/>
    <m/>
    <x v="1"/>
    <x v="1"/>
    <x v="0"/>
    <m/>
    <m/>
    <x v="1"/>
    <m/>
    <m/>
    <m/>
    <m/>
    <m/>
    <m/>
    <m/>
    <m/>
    <x v="1"/>
    <x v="1"/>
    <x v="1"/>
    <x v="1"/>
    <m/>
    <m/>
    <m/>
    <m/>
    <m/>
    <m/>
    <x v="1"/>
    <x v="1"/>
    <x v="1"/>
    <x v="1"/>
    <x v="1"/>
    <x v="1"/>
    <x v="1"/>
    <m/>
    <m/>
    <m/>
    <m/>
    <m/>
    <m/>
    <m/>
    <m/>
    <m/>
    <m/>
    <m/>
    <m/>
    <m/>
    <m/>
    <m/>
    <m/>
    <m/>
    <m/>
    <m/>
    <m/>
    <m/>
    <m/>
    <m/>
    <m/>
    <m/>
    <m/>
    <m/>
    <m/>
    <m/>
    <m/>
    <m/>
    <m/>
    <m/>
    <m/>
    <m/>
    <m/>
    <m/>
    <m/>
    <m/>
    <m/>
    <m/>
    <m/>
    <m/>
    <m/>
    <m/>
  </r>
  <r>
    <n v="2"/>
    <d v="2018-04-19T00:00:00"/>
    <x v="0"/>
    <s v="Komo- Mondah"/>
    <s v="DIRECTION REGIONALE DE LA SANTE OUEST"/>
    <s v="Administration régionale de santé"/>
    <s v="Public civil"/>
    <n v="25"/>
    <s v="Melen"/>
    <m/>
    <m/>
    <m/>
    <s v="ND"/>
    <n v="119629"/>
    <s v="NA"/>
    <s v="NA"/>
    <s v="NA"/>
    <m/>
    <s v="NZANG NKIZOGO"/>
    <s v="OPHÉLIE"/>
    <n v="37"/>
    <x v="0"/>
    <x v="2"/>
    <x v="1"/>
    <s v="ND"/>
    <s v="ND"/>
    <x v="2"/>
    <n v="5"/>
    <n v="7"/>
    <n v="5"/>
    <n v="8"/>
    <n v="5"/>
    <s v="Harmonisation et création d'un fichier patient au Gabon"/>
    <s v="Ordonnance numérique"/>
    <s v="Intéraction entre les différents pratiquants"/>
    <x v="2"/>
    <x v="0"/>
    <x v="2"/>
    <x v="2"/>
    <s v="Accès facile aux informations des patients"/>
    <s v="Mésentente entre les professionnels de santé"/>
    <s v="ND"/>
    <s v="ND"/>
    <s v="ND"/>
    <s v="ND"/>
    <x v="0"/>
    <x v="2"/>
    <x v="2"/>
    <x v="2"/>
    <x v="2"/>
    <x v="2"/>
    <x v="0"/>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6"/>
    <n v="6"/>
    <n v="6"/>
    <n v="3"/>
    <n v="3"/>
    <n v="4"/>
    <n v="5"/>
    <n v="5"/>
    <n v="7"/>
    <s v="Portail de l'Espace Numérique de Santé du Gabon (ENSG) pour les professionnels de la santé et les patients"/>
    <s v="Oui"/>
    <n v="7"/>
    <s v="Changement assez important"/>
    <s v="Changement assez important"/>
    <s v="Changement plus ou moins important"/>
    <s v="Changement assez important"/>
    <s v="Changement plus ou moins important"/>
    <s v="Changement assez important"/>
    <s v="Aucun changement"/>
    <s v="ND"/>
    <s v="Je suis prêt à changer assez"/>
    <s v="Je suis prêt à changer assez"/>
    <s v="Je suis prêt à changer assez"/>
    <s v="Je suis prêt à plus ou moins changer"/>
    <s v="Je suis prêt à changer assez"/>
    <s v="Je suis prêt à changer assez"/>
    <s v="Je ne suis pas du tout prêt à changer"/>
    <s v="ND"/>
    <s v="Communication facile avec mes collègues"/>
    <s v="Découverte à travers les expériences des uns et des autres"/>
    <s v="ND"/>
    <s v="Accès aux informations des patients"/>
    <s v="ND"/>
    <s v="ND"/>
    <s v="ND"/>
    <s v="ND"/>
    <s v="ND"/>
    <s v="ND"/>
    <s v="ND"/>
    <s v="ND"/>
    <s v="ND"/>
  </r>
  <r>
    <n v="3"/>
    <d v="2018-04-19T00:00:00"/>
    <x v="0"/>
    <s v="Komo- Mondah"/>
    <s v="DIRECTION REGIONALE DE LA SANTE OUEST"/>
    <s v="Administration régionale de santé"/>
    <s v="Public civil"/>
    <n v="25"/>
    <s v="Melen"/>
    <m/>
    <m/>
    <m/>
    <s v="ND"/>
    <n v="119629"/>
    <s v="NA"/>
    <s v="NA"/>
    <s v="NA"/>
    <m/>
    <s v="IGONDJO"/>
    <s v="MARC FRANCKY"/>
    <s v="ND"/>
    <x v="0"/>
    <x v="2"/>
    <x v="2"/>
    <s v="EPCA"/>
    <n v="7"/>
    <x v="3"/>
    <n v="5"/>
    <n v="10"/>
    <n v="3"/>
    <n v="9"/>
    <n v="8"/>
    <s v="L'amélioration du système sanitaire"/>
    <s v="Une meilleure prise en charge du patient"/>
    <s v="De meilleures conditions de travail"/>
    <x v="2"/>
    <x v="0"/>
    <x v="3"/>
    <x v="3"/>
    <s v="Ne pas être accepté par le plus grand nombre"/>
    <s v="Le suivi à long terme"/>
    <s v="Le refus de changement du personnel"/>
    <s v="ND"/>
    <s v="ND"/>
    <s v="ND"/>
    <x v="0"/>
    <x v="2"/>
    <x v="2"/>
    <x v="3"/>
    <x v="3"/>
    <x v="3"/>
    <x v="0"/>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5"/>
    <n v="6"/>
    <n v="9"/>
    <n v="5"/>
    <n v="8"/>
    <n v="9"/>
    <n v="7"/>
    <n v="9"/>
    <n v="10"/>
    <s v="Télémédecine comme fonction déportée de l'hôpital et intégrée à tous les processus de prise en charge"/>
    <s v="Oui"/>
    <n v="4"/>
    <s v="Changement très important"/>
    <s v="Changement assez important"/>
    <s v="Changement assez important"/>
    <s v="Changement assez important"/>
    <s v="Changement très important"/>
    <s v="Changement très important"/>
    <s v="NA"/>
    <s v="ND"/>
    <s v="Je suis prêt à beaucoup changer"/>
    <s v="Je suis prêt à beaucoup changer"/>
    <s v="Je suis prêt à changer assez"/>
    <s v="Je suis prêt à changer assez"/>
    <s v="Je suis prêt à beaucoup changer"/>
    <s v="Je suis prêt à beaucoup changer"/>
    <s v="NA"/>
    <s v="ND"/>
    <s v="Que le projet apporte des solutions plus rapides"/>
    <s v="ND"/>
    <s v="ND"/>
    <s v="Les ressources humaines"/>
    <s v="Le refus du changement"/>
    <s v="Les zones non couvertes par la technologie (internet, courant…)"/>
    <s v="ND"/>
    <s v="ND"/>
    <s v="La formation des volontaires"/>
    <s v="ND"/>
    <s v="ND"/>
    <s v="ND"/>
    <s v="ND"/>
  </r>
  <r>
    <n v="4"/>
    <d v="2018-04-19T00:00:00"/>
    <x v="0"/>
    <s v="Komo- Mondah"/>
    <s v="Base d'épidémiologie"/>
    <s v="BELE"/>
    <s v="Public civil"/>
    <n v="7"/>
    <s v="Melen"/>
    <m/>
    <m/>
    <m/>
    <s v="ND"/>
    <n v="119629"/>
    <s v="NA"/>
    <s v="NA"/>
    <s v="NA"/>
    <m/>
    <s v="NSOMO"/>
    <s v="JEAN NOEL"/>
    <n v="46"/>
    <x v="0"/>
    <x v="0"/>
    <x v="3"/>
    <s v="ND"/>
    <n v="3"/>
    <x v="4"/>
    <n v="6"/>
    <n v="9"/>
    <n v="5"/>
    <n v="10"/>
    <n v="1"/>
    <s v="Une base de données"/>
    <s v="Un système de santé performant"/>
    <s v="Outils de collecte harmonisée"/>
    <x v="3"/>
    <x v="0"/>
    <x v="4"/>
    <x v="3"/>
    <s v="La politisation du projet"/>
    <s v="Détournement de fonds"/>
    <s v="Le non respect des étapes du projet"/>
    <s v="La gestion du projet par les techniciens"/>
    <s v="Respecter les objectifs fixés"/>
    <s v="Rester fidèle aux étapes"/>
    <x v="2"/>
    <x v="2"/>
    <x v="2"/>
    <x v="3"/>
    <x v="0"/>
    <x v="2"/>
    <x v="0"/>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8"/>
    <n v="10"/>
    <n v="8"/>
    <n v="8"/>
    <n v="7"/>
    <n v="7"/>
    <n v="8"/>
    <n v="7"/>
    <n v="5"/>
    <s v="Portail de l'Espace Numérique de Santé du Gabon (ENSG) pour les professionnels de la santé et les patients"/>
    <s v="Oui"/>
    <n v="10"/>
    <s v="Changement très important"/>
    <s v="Changement assez important"/>
    <s v="Changement assez important"/>
    <s v="Changement assez important"/>
    <s v="Changement plus ou moins important"/>
    <s v="Changement plus ou moins important"/>
    <s v="Changement plus ou moins important"/>
    <s v="ND"/>
    <s v="Je suis prêt à beaucoup changer"/>
    <s v="Je suis prêt à changer assez"/>
    <s v="Je suis prêt à changer assez"/>
    <s v="Je suis prêt à changer assez"/>
    <s v="Je suis prêt à beaucoup changer"/>
    <s v="Je suis prêt à changer assez"/>
    <s v="Je suis prêt à plus ou moins changer"/>
    <s v="ND"/>
    <s v="Acquérir de nouvelles compétences"/>
    <s v="Avoir de nouveaux outils de collecte de données"/>
    <s v="ND"/>
    <s v="Personnel non disponible"/>
    <s v="Personnel non qualifié"/>
    <s v="Les outils du SI"/>
    <s v="ND"/>
    <s v="ND"/>
    <s v="Motiver le personnel"/>
    <s v="Former le personnel aux TIC"/>
    <s v="Mettre à disposition les  outils"/>
    <s v="ND"/>
    <s v="ND"/>
  </r>
  <r>
    <n v="5"/>
    <d v="2018-04-19T00:00:00"/>
    <x v="0"/>
    <s v="Komo- Mondah"/>
    <s v="DIRECTION REGIONALE DE LA SANTE OUEST"/>
    <s v="Administration régionale de santé"/>
    <s v="Public civil"/>
    <n v="25"/>
    <s v="Melen"/>
    <m/>
    <m/>
    <m/>
    <s v="ND"/>
    <n v="119629"/>
    <s v="NA"/>
    <s v="NA"/>
    <s v="NA"/>
    <m/>
    <s v="MBENG MBA epse ENGONE"/>
    <s v="FÉLICITÉ"/>
    <s v="ND"/>
    <x v="0"/>
    <x v="3"/>
    <x v="0"/>
    <s v="ENA"/>
    <n v="2"/>
    <x v="5"/>
    <n v="6"/>
    <s v="NA"/>
    <n v="5"/>
    <n v="9"/>
    <n v="5"/>
    <s v="Formation des acteurs impliqués"/>
    <s v="Dissémination des outils"/>
    <s v="Implication (Adhésion des bénéficiaires)"/>
    <x v="2"/>
    <x v="2"/>
    <x v="5"/>
    <x v="4"/>
    <s v="Manque de vulgarisation du projet"/>
    <s v="Manque de moyens"/>
    <s v="ND"/>
    <s v="Expliquer/ informer à toutes les catégories d'acteurs (le personnel)"/>
    <s v="Maximiser tous les moyens"/>
    <s v="ND"/>
    <x v="0"/>
    <x v="2"/>
    <x v="2"/>
    <x v="0"/>
    <x v="0"/>
    <x v="2"/>
    <x v="0"/>
    <s v="ND"/>
    <s v="Portail de l'Espace Numérique de Santé du Gabon (ENSG) pour les professionnels de la santé et les patients"/>
    <s v="Système de pilotage, des statistiques de la veille sanitaire de l’observatoire gabonais de santé"/>
    <s v="Télémédecine comme fonction déportée de l'hôpital et intégrée à tous les processus de prise en charge"/>
    <n v="5"/>
    <n v="8"/>
    <n v="8"/>
    <n v="7"/>
    <n v="8"/>
    <n v="8"/>
    <n v="8"/>
    <n v="8"/>
    <n v="8"/>
    <s v="Télémédecine comme fonction déportée de l'hôpital et intégrée à tous les processus de prise en charge"/>
    <s v="Oui"/>
    <n v="10"/>
    <s v="Changement assez important"/>
    <s v="Changement plus ou moins important"/>
    <s v="Changement plus ou moins important"/>
    <s v="Changement assez important"/>
    <s v="Changement assez important"/>
    <s v="Changement assez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er ma vision de la télémédecine"/>
    <s v="ND"/>
    <s v="ND"/>
    <s v="Risque de connexion"/>
    <s v="Faiblesse dans l'intensité du courant électrique"/>
    <s v="Coupures intempestives d'électricité"/>
    <s v="Non adhésion des acteurs"/>
    <s v="Disponiblité permanente des moyens financiers"/>
    <s v="Avoir un sytème de relais"/>
    <s v="ND"/>
    <s v="ND"/>
    <s v="ND"/>
    <s v="ND"/>
  </r>
  <r>
    <n v="6"/>
    <d v="2018-04-19T00:00:00"/>
    <x v="0"/>
    <s v="Komo- Mondah"/>
    <s v="CHREMelen"/>
    <s v="CHR"/>
    <s v="Public civil"/>
    <n v="591"/>
    <s v="Melen"/>
    <m/>
    <m/>
    <m/>
    <n v="1975"/>
    <n v="119629"/>
    <s v="ND"/>
    <s v="ND"/>
    <s v="2,5"/>
    <s v="HIAOBO"/>
    <s v="N'DONGO"/>
    <s v="GILDAS GUY"/>
    <n v="40"/>
    <x v="0"/>
    <x v="2"/>
    <x v="4"/>
    <s v="ND"/>
    <n v="2"/>
    <x v="6"/>
    <n v="1"/>
    <n v="10"/>
    <n v="1"/>
    <n v="10"/>
    <n v="5"/>
    <s v="Amélioration de la  qualité des services"/>
    <s v="Amélioration de la qualité des soins"/>
    <s v="Amélioration de la communication entre structures"/>
    <x v="4"/>
    <x v="3"/>
    <x v="0"/>
    <x v="5"/>
    <s v="Fuite des données"/>
    <s v="Intrusion des cybercriminels"/>
    <s v="Course à la rentabilité"/>
    <s v="Mieux protéger les données"/>
    <s v="Mieux protéger le serveur"/>
    <s v="Mieux canaliser le projet"/>
    <x v="3"/>
    <x v="3"/>
    <x v="3"/>
    <x v="4"/>
    <x v="4"/>
    <x v="0"/>
    <x v="0"/>
    <s v="ND"/>
    <s v="Référentiel - Identification des professionnels et des structures"/>
    <s v="Systèmes d’Information Hospitaliers (SIH)"/>
    <s v="Télémédecine comme fonction déportée de l'hôpital et intégrée à tous les processus de prise en charge"/>
    <n v="10"/>
    <n v="10"/>
    <n v="5"/>
    <n v="8"/>
    <n v="10"/>
    <n v="5"/>
    <n v="5"/>
    <n v="10"/>
    <n v="5"/>
    <s v="Référentiel - Identification des professionnels et des structures"/>
    <s v="Oui"/>
    <n v="10"/>
    <s v="Aucun changement"/>
    <s v="Changement très important"/>
    <s v="Changement très important"/>
    <s v="Changement assez important"/>
    <s v="Changement assez important"/>
    <s v="Changement très important"/>
    <s v="Changement assez important"/>
    <s v="Le référentiel des professionnels sera un canevas pour le management à appliquer"/>
    <s v="Je suis prêt à changer assez"/>
    <s v="Je suis prêt à changer assez"/>
    <s v="Je suis prêt à beaucoup changer"/>
    <s v="Je suis prêt à changer assez"/>
    <s v="Je suis prêt à beaucoup changer"/>
    <s v="Je suis prêt à beaucoup changer"/>
    <s v="Je suis prêt à changer assez"/>
    <s v="ND"/>
    <s v="Amélioration de l'information"/>
    <s v="Améliration de la productivité"/>
    <s v="Amélioration de la relation Médecins- Administration"/>
    <s v="Dualisme"/>
    <s v="Conflits"/>
    <s v="ND"/>
    <s v="ND"/>
    <s v="ND"/>
    <s v="Intensifier la communication"/>
    <s v="Mettre à la disposition de tous"/>
    <s v="Formation du personnel"/>
    <s v="ND"/>
    <s v="ND"/>
  </r>
  <r>
    <n v="7"/>
    <d v="2018-04-19T00:00:00"/>
    <x v="0"/>
    <s v="Komo- Mondah"/>
    <s v="CHREMelen"/>
    <s v="CHR"/>
    <s v="Public civil"/>
    <n v="591"/>
    <s v="Melen"/>
    <m/>
    <m/>
    <m/>
    <n v="1975"/>
    <n v="119629"/>
    <s v="ND"/>
    <s v="20 min +"/>
    <s v="2,5"/>
    <s v="HIAOBO"/>
    <s v="MBEGA MVOMO"/>
    <s v="JEAN PIERRE"/>
    <s v="ND"/>
    <x v="2"/>
    <x v="4"/>
    <x v="0"/>
    <s v="FMSS de Libreville"/>
    <n v="2"/>
    <x v="7"/>
    <n v="5"/>
    <n v="10"/>
    <n v="4"/>
    <n v="10"/>
    <n v="5"/>
    <s v="La disponibilité de l'information"/>
    <s v="La possibilité de partager l'information en temps réel par action"/>
    <s v="La victoire sur la distance"/>
    <x v="2"/>
    <x v="0"/>
    <x v="6"/>
    <x v="3"/>
    <s v="Sécurisation des patients"/>
    <s v="Sécurisation des informations"/>
    <s v="Entretien et maintenance des équipements"/>
    <s v="Patients bien identifiés"/>
    <s v="Information gérée par du personnel qualifié/ formation du personnel"/>
    <s v="Equipements régulièrements entretenus"/>
    <x v="0"/>
    <x v="0"/>
    <x v="0"/>
    <x v="0"/>
    <x v="3"/>
    <x v="4"/>
    <x v="2"/>
    <s v="ND"/>
    <s v="Référentiel - Identification des professionnels et des structures"/>
    <s v="Systèmes d’Information Hospitaliers (SIH)"/>
    <s v="Télémédecine comme fonction déportée de l'hôpital et intégrée à tous les processus de prise en charge"/>
    <n v="9"/>
    <n v="9"/>
    <n v="6"/>
    <n v="9"/>
    <n v="9"/>
    <n v="6"/>
    <n v="9"/>
    <n v="9"/>
    <n v="9"/>
    <s v="Télémédecine comme fonction déportée de l'hôpital et intégrée à tous les processus de prise en charge"/>
    <s v="Oui"/>
    <n v="10"/>
    <s v="Changement très important"/>
    <s v="Changement assez important"/>
    <s v="Changement plus ou moins important"/>
    <s v="Changement très important"/>
    <s v="Changement très important"/>
    <s v="Changement très important"/>
    <s v="Changement plus ou moins important"/>
    <s v="Permet de s'arrimer aux autres, d'établir les normes et les contrôles"/>
    <s v="Je suis prêt à beaucoup changer"/>
    <s v="Je suis prêt à beaucoup changer"/>
    <s v="Je suis prêt à plus ou moins changer"/>
    <s v="Je suis prêt à plus ou moins changer"/>
    <s v="Je suis prêt à beaucoup changer"/>
    <s v="Je suis prêt à beaucoup changer"/>
    <s v="Je suis prêt à beaucoup changer"/>
    <s v="Valorisation des compétences"/>
    <s v="FORMATION"/>
    <s v="Equipement"/>
    <s v="Contrôles réguliers"/>
    <s v="Mauvaise utilisation ou sur-utilisation"/>
    <s v="Utilisation limitée par le niveau des structures"/>
    <s v="Orienter les demandes"/>
    <s v="ND"/>
    <s v="ND"/>
    <s v="Limiter l'utilisation aux personnes indiquées"/>
    <s v="Il faut qu'il existe des niveaux de comptétence pour solliciter des services"/>
    <s v="ND"/>
    <s v="ND"/>
    <s v="ND"/>
  </r>
  <r>
    <n v="8"/>
    <d v="2018-04-19T00:00:00"/>
    <x v="0"/>
    <s v="Komo- Mondah"/>
    <s v="CHREMelen"/>
    <s v="CHR"/>
    <s v="Public civil"/>
    <n v="591"/>
    <s v="Melen"/>
    <m/>
    <m/>
    <m/>
    <n v="1975"/>
    <n v="119629"/>
    <s v="ND"/>
    <s v="ND"/>
    <s v="2,5"/>
    <s v="HIAOBO"/>
    <s v="MOUSSODOU"/>
    <s v="CHRISTIAN"/>
    <n v="43"/>
    <x v="0"/>
    <x v="0"/>
    <x v="5"/>
    <s v="INEFSAGEP (Sénégal)"/>
    <s v="1an et 2 mois"/>
    <x v="8"/>
    <n v="5"/>
    <n v="10"/>
    <n v="1"/>
    <n v="10"/>
    <n v="5"/>
    <s v="Faciliter la collecte de l'information"/>
    <s v="Faciliter la prise en charge du patient"/>
    <s v="La collaboration entre praticiens"/>
    <x v="4"/>
    <x v="3"/>
    <x v="0"/>
    <x v="4"/>
    <s v="Les mauvais comportements des personnes impliquées dans le projet"/>
    <s v="Le détournement des fonds alloués au projet"/>
    <s v="ND"/>
    <s v="Mettre la personne qu'il faut à la place qu'il faut"/>
    <s v="Mettre les garde-fous"/>
    <s v="ND"/>
    <x v="2"/>
    <x v="2"/>
    <x v="2"/>
    <x v="3"/>
    <x v="0"/>
    <x v="2"/>
    <x v="0"/>
    <s v="ND"/>
    <s v="Référentiel - Identification des professionnels et des structures"/>
    <s v="Systèmes d’Information Hospitaliers (SIH)"/>
    <s v="Télémédecine comme fonction déportée de l'hôpital et intégrée à tous les processus de prise en charge"/>
    <n v="10"/>
    <n v="10"/>
    <n v="10"/>
    <n v="10"/>
    <n v="10"/>
    <n v="10"/>
    <n v="10"/>
    <n v="10"/>
    <n v="10"/>
    <s v="Systèmes d’Information Hospitaliers (SIH)"/>
    <s v="Oui"/>
    <n v="10"/>
    <s v="Changement très important"/>
    <s v="Changement assez important"/>
    <s v="Changement très important"/>
    <s v="Changement très important"/>
    <s v="Changement assez important"/>
    <s v="Changement très important"/>
    <s v="Aucun changement"/>
    <s v="ND"/>
    <s v="Je suis prêt à beaucoup changer"/>
    <s v="Je suis prêt à changer assez"/>
    <s v="Je suis prêt à beaucoup changer"/>
    <s v="Je suis prêt à changer assez"/>
    <s v="Je suis prêt à beaucoup changer"/>
    <s v="Je suis prêt à beaucoup changer"/>
    <s v="Je suis prêt à beaucoup changer"/>
    <s v="ND"/>
    <s v="Que les choses se passent désormais bien"/>
    <s v="Accès facile aux données statistiques"/>
    <s v="Vulgarisation de l'information au sein de la structure"/>
    <s v="ND"/>
    <s v="La non adhésion au projet par les praticiens"/>
    <s v="Les mauvais comportements"/>
    <s v="ND"/>
    <s v="ND"/>
    <s v="ND"/>
    <s v="Il faut amener les praticiens à s'approprier le projet"/>
    <s v="Faire la sensibilisation aupres des concernés"/>
    <s v="ND"/>
    <s v="ND"/>
  </r>
  <r>
    <n v="9"/>
    <d v="2018-04-19T00:00:00"/>
    <x v="0"/>
    <s v="Komo- Mondah"/>
    <s v="CHREMelen"/>
    <s v="CHR"/>
    <s v="Public civil"/>
    <n v="591"/>
    <s v="Melen"/>
    <m/>
    <m/>
    <m/>
    <n v="1975"/>
    <n v="119629"/>
    <s v="ND"/>
    <s v="ND"/>
    <s v="2,5"/>
    <s v="HIAOBO"/>
    <s v="NSEGUE SIMA"/>
    <s v="MARTIALE IRENE"/>
    <n v="44"/>
    <x v="0"/>
    <x v="3"/>
    <x v="0"/>
    <s v="Valencienne/ France"/>
    <n v="8"/>
    <x v="6"/>
    <n v="1"/>
    <n v="10"/>
    <n v="5"/>
    <n v="10"/>
    <n v="5"/>
    <s v="Cela pourrait apporter un plus sur le système informatique sur la santé au Gabon"/>
    <s v="ND"/>
    <s v="ND"/>
    <x v="4"/>
    <x v="4"/>
    <x v="7"/>
    <x v="6"/>
    <s v="Sur la sécurité des dossiers des patients"/>
    <s v="Que le projet ne soit pas entre de mauvaises mains"/>
    <s v="ND"/>
    <s v="Confidentialité des dossiers"/>
    <s v="Soyez discret pour la bonne gestion du système"/>
    <s v="ND"/>
    <x v="2"/>
    <x v="2"/>
    <x v="2"/>
    <x v="2"/>
    <x v="3"/>
    <x v="5"/>
    <x v="0"/>
    <s v="ND"/>
    <s v="Référentiel - Identification des professionnels et des structures"/>
    <s v="Systèmes d’Information Hospitaliers (SIH)"/>
    <s v="Télémédecine comme fonction déportée de l'hôpital et intégrée à tous les processus de prise en charge"/>
    <n v="5"/>
    <n v="5"/>
    <n v="6"/>
    <n v="8"/>
    <n v="7"/>
    <n v="9"/>
    <n v="5"/>
    <n v="8"/>
    <n v="7"/>
    <s v="Systèmes d’Information Hospitaliers (SIH)"/>
    <s v="Oui"/>
    <n v="10"/>
    <s v="Changement assez important"/>
    <s v="Changement très important"/>
    <s v="Changement plus ou moins important"/>
    <s v="Changement assez important"/>
    <s v="Changement très important"/>
    <s v="Changement très important"/>
    <s v="Aucun changement"/>
    <s v="ND"/>
    <s v="Je suis prêt à beaucoup changer"/>
    <s v="Je suis prêt à beaucoup changer"/>
    <s v="Je suis prêt à beaucoup changer"/>
    <s v="Je suis prêt à changer assez"/>
    <s v="Je suis prêt à beaucoup changer"/>
    <s v="Je suis prêt à plus ou moins changer"/>
    <s v="Je ne suis pas du tout prêt à changer"/>
    <s v="ND"/>
    <s v="Nous souhaitons que ce projet reussise pour le bien être des gabonais"/>
    <s v="Meilleur système de gestion"/>
    <s v="ND"/>
    <s v="gestion de l'outil informatique"/>
    <s v="ND"/>
    <s v="ND"/>
    <s v="ND"/>
    <s v="ND"/>
    <s v="Confidentialité des données"/>
    <s v="Ne pas divulguer le secret professionnel"/>
    <s v="ND"/>
    <s v="ND"/>
    <s v="ND"/>
  </r>
  <r>
    <n v="10"/>
    <d v="2018-04-19T00:00:00"/>
    <x v="0"/>
    <s v="Komo- Mondah"/>
    <s v="CHREMelen"/>
    <s v="CHR"/>
    <s v="Public civil"/>
    <n v="591"/>
    <s v="Melen"/>
    <m/>
    <m/>
    <m/>
    <n v="1975"/>
    <n v="119629"/>
    <s v="ND"/>
    <s v="ND"/>
    <s v="2,5"/>
    <s v="HIAOBO"/>
    <s v="YOUNGUI"/>
    <s v="GERTRUDE"/>
    <n v="44"/>
    <x v="0"/>
    <x v="5"/>
    <x v="0"/>
    <s v="FMSS de Libreville"/>
    <n v="15"/>
    <x v="8"/>
    <n v="5"/>
    <n v="10"/>
    <n v="5"/>
    <n v="10"/>
    <n v="5"/>
    <s v="Meilleure traçabilité du suivi des patients"/>
    <s v="Prise en charge rapide et de qualité"/>
    <s v="Interéchanges et meilleur partage des connaissances entre praticiens"/>
    <x v="4"/>
    <x v="0"/>
    <x v="2"/>
    <x v="7"/>
    <s v="Vol des matériaux"/>
    <s v="La mauvaise foi à partager"/>
    <s v="Mésentente des praticiens"/>
    <s v="Sensibiliser sur la sociabilité"/>
    <s v="Eduquer à l'humanisme"/>
    <s v="Déceler les freins et sanctionner"/>
    <x v="4"/>
    <x v="2"/>
    <x v="0"/>
    <x v="5"/>
    <x v="3"/>
    <x v="0"/>
    <x v="0"/>
    <s v="ND"/>
    <s v="Référentiel - Identification des professionnels et des structures"/>
    <s v="Systèmes d’Information Hospitaliers (SIH)"/>
    <s v="Télémédecine comme fonction déportée de l'hôpital et intégrée à tous les processus de prise en charge"/>
    <n v="1"/>
    <n v="5"/>
    <n v="7"/>
    <n v="6"/>
    <n v="8"/>
    <n v="10"/>
    <n v="10"/>
    <n v="10"/>
    <n v="10"/>
    <s v="Télémédecine comme fonction déportée de l'hôpital et intégrée à tous les processus de prise en charge"/>
    <s v="Oui"/>
    <n v="10"/>
    <s v="Changement assez important"/>
    <s v="Changement très important"/>
    <s v="Changement très important"/>
    <s v="Changement assez important"/>
    <s v="Changement assez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Nouvelles connaissances / Amélioration du savoir"/>
    <s v="Formation continue et permanente"/>
    <s v="Maîtrise des outils et pérenisation"/>
    <s v="Implication des politiques"/>
    <s v="Détournement du projet"/>
    <s v="Problèmes d'énergie"/>
    <s v="Accessibilité des structures"/>
    <s v="Mauvais usages"/>
    <s v="Eviter les parrainages"/>
    <s v="Ne pas se laisser distraire"/>
    <s v="Régler les problèmes liés à l'électricité"/>
    <s v="Veiller au bon entretien des outils"/>
    <s v="Bien former et responsabiliser"/>
  </r>
  <r>
    <n v="11"/>
    <d v="2018-04-19T00:00:00"/>
    <x v="0"/>
    <s v="Komo- Mondah"/>
    <s v="CHREMelen"/>
    <s v="CHR"/>
    <s v="Public civil"/>
    <n v="591"/>
    <s v="Melen"/>
    <m/>
    <m/>
    <m/>
    <n v="1975"/>
    <n v="119629"/>
    <n v="15"/>
    <n v="15"/>
    <s v="2,5"/>
    <s v="HIAOBO"/>
    <s v="ANGOUE MVE"/>
    <s v="ELVIS"/>
    <n v="39"/>
    <x v="0"/>
    <x v="6"/>
    <x v="0"/>
    <s v="INFASS"/>
    <n v="10"/>
    <x v="9"/>
    <n v="1"/>
    <n v="10"/>
    <n v="1"/>
    <n v="10"/>
    <n v="1"/>
    <s v="Amélioration de la prise en charge du patient"/>
    <s v="Une identification du patient en amont"/>
    <s v="ND"/>
    <x v="4"/>
    <x v="5"/>
    <x v="3"/>
    <x v="8"/>
    <s v="Fuite des données"/>
    <s v="Informations Obsolètes"/>
    <s v="Indisponibilité des outils informatiques"/>
    <s v="Sécurité obligatoire des données"/>
    <s v="Mise à jour obligatoire des informations"/>
    <s v="Equiper toutes les structures des mêmes outils pour éviter les fuites"/>
    <x v="3"/>
    <x v="0"/>
    <x v="0"/>
    <x v="0"/>
    <x v="3"/>
    <x v="0"/>
    <x v="0"/>
    <s v="ND"/>
    <s v="Référentiel - Identification des professionnels et des structures"/>
    <s v="Systèmes d’Information Hospitaliers (SIH)"/>
    <s v="Télémédecine comme fonction déportée de l'hôpital et intégrée à tous les processus de prise en charge"/>
    <n v="2"/>
    <n v="5"/>
    <n v="6"/>
    <n v="5"/>
    <n v="6"/>
    <n v="7"/>
    <n v="10"/>
    <n v="10"/>
    <n v="10"/>
    <s v="Télémédecine comme fonction déportée de l'hôpital et intégrée à tous les processus de prise en charge"/>
    <s v="Oui"/>
    <n v="10"/>
    <s v="Changement très important"/>
    <s v="Changement assez important"/>
    <s v="Changement assez important"/>
    <s v="Changement plus ou moins important"/>
    <s v="Changement très important"/>
    <s v="changement faible"/>
    <s v="Aucun changement"/>
    <s v="ND"/>
    <s v="Je suis prêt à beaucoup changer"/>
    <s v="Je suis prêt à beaucoup changer"/>
    <s v="Je suis prêt à beaucoup changer"/>
    <s v="Je suis prêt à beaucoup changer"/>
    <s v="Je suis prêt à beaucoup changer"/>
    <s v="Je suis prêt à changer assez"/>
    <s v="Je ne suis pas du tout prêt à changer"/>
    <s v="ND"/>
    <s v="Amélioration des performances"/>
    <s v="Une réalisation du projet"/>
    <s v="Bonne compréhension du SI"/>
    <s v="Indisponibilité des médecins et autres"/>
    <s v="Fiabilité du réseau téléphonique"/>
    <s v="l'outil informatique"/>
    <s v="Le suivi du projet"/>
    <s v="la formation"/>
    <s v="Mettre tout en place pour les médecins"/>
    <s v="Sécurisation des réseaux internet"/>
    <s v="Mettre en place un SI fiable"/>
    <s v="Bon suivi du projet"/>
    <s v="Formation des differents acteurs"/>
  </r>
  <r>
    <n v="12"/>
    <d v="2018-04-19T00:00:00"/>
    <x v="0"/>
    <s v="Komo- Mondah"/>
    <s v="CHREMelen"/>
    <s v="CHR"/>
    <s v="Public civil"/>
    <n v="591"/>
    <s v="Melen"/>
    <m/>
    <m/>
    <m/>
    <n v="1975"/>
    <n v="119629"/>
    <s v="ND"/>
    <s v="ND"/>
    <s v="2,5"/>
    <s v="HIAOBO"/>
    <s v="MENGUE MEGNE ep. MVE NKOGHE"/>
    <s v="LEONIE"/>
    <n v="53"/>
    <x v="0"/>
    <x v="3"/>
    <x v="0"/>
    <s v="ENA"/>
    <n v="3"/>
    <x v="6"/>
    <n v="1"/>
    <n v="10"/>
    <n v="5"/>
    <n v="10"/>
    <n v="5"/>
    <s v="Le partage de l'information"/>
    <s v="L'amélioration de la qualité des soins"/>
    <s v="L'accès direct aux professionnels de santé pour une information sanitaire"/>
    <x v="4"/>
    <x v="3"/>
    <x v="2"/>
    <x v="9"/>
    <s v="Blocage ou non aboutissement dû aux autorités"/>
    <s v="Non adhésion de certains professionnels de santé"/>
    <s v="Non accessibilité de l'outil à tous les secteurs de santé"/>
    <s v="Protéger et suivre le projet jusqu'au bout"/>
    <s v="Bien expliquer le projet"/>
    <s v="Prendre soin de vulgariser l'outil informatique"/>
    <x v="0"/>
    <x v="4"/>
    <x v="3"/>
    <x v="4"/>
    <x v="3"/>
    <x v="0"/>
    <x v="2"/>
    <s v="Mettre à la disposition des personnes ciblés les outils"/>
    <s v="Référentiel - Identification des professionnels et des structures"/>
    <s v="Systèmes d’Information Hospitaliers (SIH)"/>
    <s v="Télémédecine comme fonction déportée de l'hôpital et intégrée à tous les processus de prise en charge"/>
    <n v="5"/>
    <n v="10"/>
    <n v="5"/>
    <n v="5"/>
    <n v="10"/>
    <n v="5"/>
    <n v="10"/>
    <n v="10"/>
    <n v="10"/>
    <s v="Télémédecine comme fonction déportée de l'hôpital et intégrée à tous les processus de prise en charge"/>
    <s v="Oui"/>
    <n v="10"/>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plus ou moins changer"/>
    <s v="Je ne suis pas du tout prêt à changer"/>
    <s v="ND"/>
    <s v="Aboutissement du projet"/>
    <s v="Implication des personnes ciblées"/>
    <s v="Nationaliser le réseau même dans les structures les plus reculées du pays"/>
    <s v="Non adhésion de certaines autorités"/>
    <s v="Mauvaise utilisation des outils"/>
    <s v="Incompréhension de l'outil"/>
    <s v="ND"/>
    <s v="ND"/>
    <s v="Bien expliquer l'utilité CAD les avantages du projet"/>
    <s v="Formation des utilisateurs"/>
    <s v="Bien former pour éviter les pertes et incompréhensions"/>
    <s v="ND"/>
    <s v="ND"/>
  </r>
  <r>
    <n v="13"/>
    <d v="2018-04-20T00:00:00"/>
    <x v="0"/>
    <s v="Komo- Mondah"/>
    <s v="Dispensaire de Malibé"/>
    <s v="Dispensaire"/>
    <s v="Public civil"/>
    <n v="9"/>
    <s v="Malibe"/>
    <m/>
    <m/>
    <m/>
    <n v="1972"/>
    <n v="8000"/>
    <n v="10"/>
    <n v="15"/>
    <n v="14"/>
    <s v="CHUAngondje"/>
    <s v="KASSA"/>
    <s v="FLEURE INES"/>
    <n v="41"/>
    <x v="3"/>
    <x v="6"/>
    <x v="0"/>
    <s v="ENAS"/>
    <n v="5"/>
    <x v="8"/>
    <n v="7"/>
    <n v="10"/>
    <n v="7"/>
    <n v="10"/>
    <n v="10"/>
    <s v="Suivi du projet"/>
    <s v="Gestion des fonds du projet par la banque mondiale"/>
    <s v="ND"/>
    <x v="4"/>
    <x v="3"/>
    <x v="2"/>
    <x v="7"/>
    <s v="Manque de suivi"/>
    <s v="ND"/>
    <s v="ND"/>
    <s v="Faire un suivi permanent du projet et garder les experts qui maitrisent le projet à la base"/>
    <s v="ND"/>
    <s v="ND"/>
    <x v="0"/>
    <x v="3"/>
    <x v="2"/>
    <x v="3"/>
    <x v="3"/>
    <x v="2"/>
    <x v="3"/>
    <s v="Le système demande une aide extérieure"/>
    <s v="Référentiel - Identification des professionnels et des structures"/>
    <s v="Système d'information des soins de santé de premier niveau"/>
    <s v="Outils innovant pour la prévention et la promotion de la santé"/>
    <n v="10"/>
    <n v="10"/>
    <n v="10"/>
    <n v="8"/>
    <n v="10"/>
    <n v="10"/>
    <n v="10"/>
    <n v="10"/>
    <n v="10"/>
    <s v="Outils innovant pour la prévention et la promotion de la santé"/>
    <s v="Oui"/>
    <n v="10"/>
    <s v="Changement très important"/>
    <s v="Changement assez important"/>
    <s v="Changement très important"/>
    <s v="Changement très important"/>
    <s v="Changement très important"/>
    <s v="Changement très important"/>
    <s v="Changement assez important"/>
    <s v="La plupart d'entre nous ne croyons plus aux cultures et rites"/>
    <s v="Je suis prêt à beaucoup changer"/>
    <s v="Je suis prêt à beaucoup changer"/>
    <s v="Je suis prêt à beaucoup changer"/>
    <s v="Je suis prêt à beaucoup changer"/>
    <s v="Je suis prêt à beaucoup changer"/>
    <s v="Je suis prêt à beaucoup changer"/>
    <s v="Je suis prêt à beaucoup changer"/>
    <s v="Veux voir l'amélioration d'une meilleure prise en charge du patient au Gabon"/>
    <s v="Amélioration d'une très bonne prise en charge des patients"/>
    <s v="Eviter aux patients de faire de longues distances pour des soins de qualité"/>
    <s v="ND"/>
    <s v="Les réfractaires au changement"/>
    <s v="La mauvaise compréhension"/>
    <s v="ND"/>
    <s v="ND"/>
    <s v="ND"/>
    <s v="Inculquer, insister et expliquer"/>
    <s v="Enseigner et être patient"/>
    <s v="ND"/>
    <s v="ND"/>
    <s v="ND"/>
  </r>
  <r>
    <n v="14"/>
    <d v="2018-04-20T00:00:00"/>
    <x v="0"/>
    <s v="Komo- Mondah"/>
    <s v="Centre de santé du Cap Esterias"/>
    <s v="Centre Santé"/>
    <s v="Public civil"/>
    <n v="9"/>
    <s v="Cap Esterias"/>
    <m/>
    <m/>
    <m/>
    <n v="1972"/>
    <n v="8000"/>
    <n v="10"/>
    <n v="15"/>
    <n v="14"/>
    <s v="CHUAngondje"/>
    <s v="LAMA"/>
    <s v="ROLAND"/>
    <n v="55"/>
    <x v="2"/>
    <x v="7"/>
    <x v="6"/>
    <s v="UNIV de la Havane (CUBA)"/>
    <n v="2"/>
    <x v="7"/>
    <n v="5"/>
    <n v="10"/>
    <n v="1"/>
    <n v="10"/>
    <n v="10"/>
    <s v="Amélioration de la qualité de l'information"/>
    <s v="Amélioration de la formation continue"/>
    <s v="Amélioration de la qualité de soin"/>
    <x v="4"/>
    <x v="5"/>
    <x v="7"/>
    <x v="8"/>
    <s v="Non adhésion des acteurs"/>
    <s v="Obstacles liés au numérique/ électricité/ fibre optique"/>
    <s v="Obstacles à l'extérieur"/>
    <s v="Information suffisante =&gt; motivation"/>
    <s v="Assurer de manière pérenne l'énergie et le numérique"/>
    <s v="ND"/>
    <x v="0"/>
    <x v="2"/>
    <x v="2"/>
    <x v="3"/>
    <x v="0"/>
    <x v="4"/>
    <x v="2"/>
    <s v="Un système à revoir"/>
    <s v="Référentiel - Identification des professionnels et des structures"/>
    <s v="Système d'information des soins de santé de premier niveau"/>
    <s v="Outils innovant pour la prévention et la promotion de la santé"/>
    <n v="10"/>
    <n v="10"/>
    <n v="10"/>
    <n v="10"/>
    <n v="10"/>
    <n v="10"/>
    <n v="10"/>
    <n v="10"/>
    <n v="10"/>
    <s v="Outils innovant pour la prévention et la promotion de la santé"/>
    <s v="Oui"/>
    <n v="9"/>
    <s v="Changement assez important"/>
    <s v="Changement assez important"/>
    <s v="Changement assez important"/>
    <s v="Changement assez important"/>
    <s v="Changement assez important"/>
    <s v="Changement assez important"/>
    <s v="Changement assez important"/>
    <s v="On s'y lance déjà"/>
    <s v="Je suis prêt à changer assez"/>
    <s v="Je suis prêt à changer assez"/>
    <s v="Je suis prêt à changer assez"/>
    <s v="Je suis prêt à changer assez"/>
    <s v="Je suis prêt à changer assez"/>
    <s v="Je suis prêt à changer assez"/>
    <s v="Je suis prêt à changer assez"/>
    <s v="ND"/>
    <s v="Meilleure gestion du temps et de la relation patient"/>
    <s v="Meilleurs inter-échanges professionnels"/>
    <s v="Meilleure qualité des soins"/>
    <s v="Outils inadaptés"/>
    <s v="Formation limitée"/>
    <s v="Obstacles liés au numérique"/>
    <s v="ND"/>
    <s v="ND"/>
    <s v="Rigueur à la mise en place"/>
    <s v="Assurer la formation"/>
    <s v="Sources d'énergie et extension de la fibre optique"/>
    <s v="ND"/>
    <s v="ND"/>
  </r>
  <r>
    <n v="15"/>
    <d v="2018-04-20T00:00:00"/>
    <x v="0"/>
    <s v="Komo- Mondah"/>
    <s v="Centre de santé du Cap Esterias"/>
    <s v="Centre Santé"/>
    <s v="Public civil"/>
    <n v="9"/>
    <s v="Cap Esterias"/>
    <m/>
    <m/>
    <m/>
    <n v="1972"/>
    <n v="8000"/>
    <n v="10"/>
    <n v="15"/>
    <n v="14"/>
    <s v="CHUAngondje"/>
    <s v="MBABA"/>
    <s v="SERGE-EDOUARD"/>
    <n v="49"/>
    <x v="3"/>
    <x v="6"/>
    <x v="0"/>
    <s v="ENASS Franceville"/>
    <n v="5"/>
    <x v="4"/>
    <n v="6"/>
    <n v="9"/>
    <n v="3"/>
    <n v="9"/>
    <n v="9"/>
    <s v="Une meilleure prise en charge des malades"/>
    <s v="Meilleur renforcement des capacités"/>
    <s v="ND"/>
    <x v="2"/>
    <x v="5"/>
    <x v="2"/>
    <x v="8"/>
    <s v="Absence de personnel formé"/>
    <s v="ND"/>
    <s v="ND"/>
    <s v="Formation du personnel"/>
    <s v="ND"/>
    <s v="ND"/>
    <x v="0"/>
    <x v="2"/>
    <x v="0"/>
    <x v="3"/>
    <x v="3"/>
    <x v="4"/>
    <x v="0"/>
    <s v="ND"/>
    <s v="Référentiel - Identification des professionnels et des structures"/>
    <s v="Système d'information des soins de santé de premier niveau"/>
    <s v="Outils innovant pour la prévention et la promotion de la santé"/>
    <n v="7"/>
    <n v="9"/>
    <n v="9"/>
    <n v="8"/>
    <n v="9"/>
    <n v="9"/>
    <n v="7"/>
    <n v="8"/>
    <n v="9"/>
    <s v="Système d'information des soins de santé de premier niveau"/>
    <s v="Oui"/>
    <n v="9"/>
    <s v="Changement très important"/>
    <s v="Changement assez important"/>
    <s v="Changement très important"/>
    <s v="Changement très important"/>
    <s v="Changement très important"/>
    <s v="Changement trè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ne suis pas du tout prêt à changer"/>
    <s v="ND"/>
    <s v="Une formation de qualité"/>
    <s v="Equipements et matériels de travail"/>
    <s v="ND"/>
    <s v="ND"/>
    <s v="ND"/>
    <s v="ND"/>
    <s v="ND"/>
    <s v="ND"/>
    <s v="ND"/>
    <s v="ND"/>
    <s v="ND"/>
    <s v="ND"/>
    <s v="ND"/>
  </r>
  <r>
    <n v="16"/>
    <d v="2018-04-20T00:00:00"/>
    <x v="0"/>
    <s v="Komo- Mondah"/>
    <s v="Centre de santé du Cap Esterias"/>
    <s v="Centre Santé"/>
    <s v="Public civil"/>
    <n v="9"/>
    <s v="Cap Esterias"/>
    <m/>
    <m/>
    <m/>
    <n v="1972"/>
    <n v="8000"/>
    <n v="10"/>
    <n v="15"/>
    <n v="14"/>
    <s v="CHUAngondje"/>
    <s v="NKORI MFOUROU"/>
    <s v="LUCRECE STEINHE"/>
    <n v="31"/>
    <x v="3"/>
    <x v="6"/>
    <x v="0"/>
    <s v="CEMEF Libreville"/>
    <s v="8 mois"/>
    <x v="9"/>
    <n v="5"/>
    <n v="10"/>
    <n v="5"/>
    <n v="5"/>
    <n v="10"/>
    <s v="Que le projet continue dans cet élan"/>
    <s v="Meilleure qualité des soins et plus performant"/>
    <s v="Satisfaction des populations"/>
    <x v="4"/>
    <x v="5"/>
    <x v="6"/>
    <x v="3"/>
    <s v="Qu'il n'aille pas jusqu'au bout du projet"/>
    <s v="ND"/>
    <s v="ND"/>
    <s v="Continuez dans cet élan"/>
    <s v="ND"/>
    <s v="ND"/>
    <x v="0"/>
    <x v="4"/>
    <x v="2"/>
    <x v="0"/>
    <x v="3"/>
    <x v="0"/>
    <x v="0"/>
    <s v="JE NE VOIS PAS L'IMPORTANCE"/>
    <s v="Référentiel - Identification des professionnels et des structures"/>
    <s v="Système d'information des soins de santé de premier niveau"/>
    <s v="Outils innovant pour la prévention et la promotion de la santé"/>
    <n v="5"/>
    <n v="4"/>
    <n v="5"/>
    <n v="6"/>
    <n v="4"/>
    <n v="5"/>
    <n v="3"/>
    <n v="6"/>
    <n v="4"/>
    <s v="Système d'information des soins de santé de premier niveau"/>
    <s v="Oui"/>
    <n v="5"/>
    <s v="Changement assez important"/>
    <s v="Changement plus ou moins important"/>
    <s v="Changement plus ou moins important"/>
    <s v="Changement faible"/>
    <s v="Changement plus ou moins important"/>
    <s v="Changement plus ou moins important"/>
    <s v="Changement plus ou moins important"/>
    <s v="changement concret"/>
    <s v="Je suis prêt à changer assez"/>
    <s v="Je suis prêt à plus ou moins changer"/>
    <s v="Je suis prêt à plus ou moins changer"/>
    <s v="Je suis prêt à changer assez"/>
    <s v="Je suis prêt à changer assez"/>
    <s v="Je suis prêt à changer assez"/>
    <s v="Je suis un peu prêt à changer"/>
    <s v="que le projet continue sur cet élan"/>
    <s v="Continuité du SI dans les structures de 1er niveau"/>
    <s v="ND"/>
    <s v="ND"/>
    <s v="Que le projet voit le jour"/>
    <s v="ND"/>
    <s v="ND"/>
    <s v="ND"/>
    <s v="ND"/>
    <s v="Toujours faire face"/>
    <s v="ND"/>
    <s v="ND"/>
    <s v="ND"/>
    <s v="ND"/>
  </r>
  <r>
    <n v="17"/>
    <d v="2018-04-20T00:00:00"/>
    <x v="0"/>
    <s v="Komo- Mondah"/>
    <s v="Centre de santé du Cap Esterias"/>
    <s v="Centre Santé"/>
    <s v="Public civil"/>
    <n v="9"/>
    <s v="Cap Esterias"/>
    <m/>
    <m/>
    <m/>
    <n v="1972"/>
    <n v="8000"/>
    <n v="10"/>
    <n v="15"/>
    <n v="14"/>
    <s v="CHUAngondje"/>
    <s v="MBONQUET"/>
    <s v="GASTON"/>
    <n v="50"/>
    <x v="3"/>
    <x v="6"/>
    <x v="0"/>
    <s v="Ecole supérieur"/>
    <n v="23"/>
    <x v="9"/>
    <n v="5"/>
    <s v="NA"/>
    <n v="8"/>
    <n v="10"/>
    <n v="5"/>
    <s v="ND"/>
    <s v="ND"/>
    <s v="ND"/>
    <x v="5"/>
    <x v="3"/>
    <x v="8"/>
    <x v="8"/>
    <s v="ND"/>
    <s v="ND"/>
    <s v="ND"/>
    <s v="Volonté du Gouvernement"/>
    <s v="ND"/>
    <s v="ND"/>
    <x v="5"/>
    <x v="5"/>
    <x v="2"/>
    <x v="0"/>
    <x v="2"/>
    <x v="2"/>
    <x v="4"/>
    <s v="ND"/>
    <s v="Référentiel - Identification des professionnels et des structures"/>
    <s v="Système d'information des soins de santé de premier niveau"/>
    <s v="Outils innovant pour la prévention et la promotion de la santé"/>
    <n v="4"/>
    <n v="2"/>
    <n v="3"/>
    <n v="4"/>
    <n v="3"/>
    <n v="2"/>
    <n v="1"/>
    <n v="3"/>
    <n v="6"/>
    <s v="Outils innovant pour la prévention et la promotion de la santé"/>
    <s v="Oui"/>
    <s v="NA"/>
    <s v="Aucun changement"/>
    <s v="NA"/>
    <s v="Changement plus ou moins important"/>
    <s v="Aucun changement"/>
    <s v="NA"/>
    <s v="NA"/>
    <s v="NA"/>
    <s v="ND"/>
    <s v="Je ne suis pas du tout prêt à changer"/>
    <s v="Je suis prêt à plus ou moins changer"/>
    <s v="NA"/>
    <s v="Je suis un peu prêt à changer"/>
    <s v="NA"/>
    <s v="NA"/>
    <s v="Je suis prêt à beaucoup changer"/>
    <s v="Je veux bien que ca change"/>
    <s v="ND"/>
    <s v="ND"/>
    <s v="ND"/>
    <s v="ND"/>
    <s v="ND"/>
    <s v="ND"/>
    <s v="ND"/>
    <s v="ND"/>
    <s v="ND"/>
    <s v="ND"/>
    <s v="ND"/>
    <s v="ND"/>
    <s v="ND"/>
  </r>
  <r>
    <n v="18"/>
    <d v="2018-04-20T00:00:00"/>
    <x v="0"/>
    <s v="Komo- Mondah"/>
    <s v="Dispensaire de Malibé"/>
    <s v="Dispensaire"/>
    <s v="Public civil"/>
    <n v="9"/>
    <s v="Malibe"/>
    <m/>
    <m/>
    <m/>
    <n v="1972"/>
    <n v="8000"/>
    <n v="10"/>
    <n v="10"/>
    <n v="14"/>
    <s v="CHUAngondje"/>
    <s v="OYONO MINTSA"/>
    <s v="VITALISSE"/>
    <n v="42"/>
    <x v="3"/>
    <x v="6"/>
    <x v="0"/>
    <s v="Ecole interprofessionnelle de santé de Makokou"/>
    <n v="3"/>
    <x v="3"/>
    <n v="5"/>
    <n v="10"/>
    <n v="5"/>
    <n v="10"/>
    <n v="5"/>
    <s v="Meilleure prise en charge"/>
    <s v="Soin de qualité"/>
    <s v="être en marge du système de soin de pointe"/>
    <x v="4"/>
    <x v="5"/>
    <x v="2"/>
    <x v="4"/>
    <s v="Manque de finance"/>
    <s v="Manque de suivi"/>
    <s v="Personnel non qualifié"/>
    <s v="Rigueur dans la gestion"/>
    <s v="Un suivi continu"/>
    <s v="Un recyclage permanent des agents"/>
    <x v="5"/>
    <x v="2"/>
    <x v="0"/>
    <x v="0"/>
    <x v="3"/>
    <x v="2"/>
    <x v="2"/>
    <s v="ND"/>
    <s v="Référentiel - Identification des professionnels et des structures"/>
    <s v="Système d'information des soins de santé de premier niveau"/>
    <s v="Outils innovant pour la prévention et la promotion de la santé"/>
    <n v="7"/>
    <n v="5"/>
    <n v="5"/>
    <n v="5"/>
    <n v="6"/>
    <n v="10"/>
    <n v="10"/>
    <n v="5"/>
    <n v="10"/>
    <s v="Outils innovant pour la prévention et la promotion de la santé"/>
    <s v="Oui"/>
    <n v="10"/>
    <s v="Changement assez important"/>
    <s v="Changement très important"/>
    <s v="Changement assez important"/>
    <s v="Changement très important"/>
    <s v="Changement très important"/>
    <s v="Changement très important"/>
    <s v="Changement assez important"/>
    <s v="ND"/>
    <s v="Je suis prêt à changer assez"/>
    <s v="Je suis prêt à beaucoup changer"/>
    <s v="Je suis prêt à beaucoup changer"/>
    <s v="Je suis prêt à beaucoup changer"/>
    <s v="Je suis prêt à beaucoup changer"/>
    <s v="Je suis prêt à beaucoup changer"/>
    <s v="Je suis prêt à changer assez"/>
    <s v="ND"/>
    <s v="Améliorer les conditions de travail"/>
    <s v="Acquérir une connaissance efficace de l'informatique"/>
    <s v="Meilleure prise en charge des patients"/>
    <s v="Pas assez de matériel"/>
    <s v="Matériel non disponible"/>
    <s v="Performance du matériel disponible"/>
    <s v="Mauvaise utilisation du matériel disponible"/>
    <s v="ND"/>
    <s v="Disponibilité du matériel"/>
    <s v="Personnel bien formé"/>
    <s v="ND"/>
    <s v="ND"/>
    <s v="ND"/>
  </r>
  <r>
    <n v="19"/>
    <d v="2018-04-25T00:00:00"/>
    <x v="0"/>
    <s v="Komo- Mondah"/>
    <s v="CTA/CHUL"/>
    <s v="CTA"/>
    <s v="Public civil"/>
    <n v="33"/>
    <s v="Libreville"/>
    <s v="3eme"/>
    <m/>
    <m/>
    <n v="2001"/>
    <n v="908048"/>
    <n v="20"/>
    <n v="30"/>
    <n v="0"/>
    <s v="CHUL"/>
    <s v="NSI"/>
    <s v="ALEXANDRINE"/>
    <n v="46"/>
    <x v="2"/>
    <x v="4"/>
    <x v="7"/>
    <s v="FAC de Médecine (LBV)/ DU @ Fournier/ Paris"/>
    <n v="16"/>
    <x v="6"/>
    <n v="2"/>
    <n v="7"/>
    <n v="5"/>
    <n v="8"/>
    <n v="6"/>
    <s v="Limiter les doublons"/>
    <s v="Maîtrise de la &quot;file active&quot;"/>
    <s v="Harmoniser les pratiques"/>
    <x v="6"/>
    <x v="0"/>
    <x v="7"/>
    <x v="4"/>
    <s v="Fourniture internet"/>
    <s v="Manque de confidentialité"/>
    <s v="Formation des utilisateurs"/>
    <s v="Couverture réseau fluide et nationale"/>
    <s v="Donner des identifiants patients"/>
    <s v="Formation des utilisateurs"/>
    <x v="0"/>
    <x v="2"/>
    <x v="4"/>
    <x v="3"/>
    <x v="3"/>
    <x v="4"/>
    <x v="0"/>
    <s v="La performance actuelle doit être améliorée"/>
    <s v="Référentiel - Identification des professionnels et des structures"/>
    <s v="Référentiel - Référentiels sémantiques métiers"/>
    <s v="Messagerie sécurisée de santé"/>
    <n v="8"/>
    <n v="7"/>
    <n v="5"/>
    <n v="8"/>
    <n v="6"/>
    <n v="7"/>
    <n v="6"/>
    <n v="5"/>
    <n v="6"/>
    <s v="Référentiel - Identification des professionnels et des structures"/>
    <s v="Oui"/>
    <n v="7"/>
    <s v="Changement plus ou moins important"/>
    <s v="Changement faible"/>
    <s v="Changement plus ou moins important"/>
    <s v="Changement plus ou moins important"/>
    <s v="Changement plus ou moins important"/>
    <s v="NA"/>
    <s v="Aucun changement"/>
    <s v="ND"/>
    <s v="Je suis prêt à plus ou moins changer"/>
    <s v="Je suis prêt à plus ou moins changer"/>
    <s v="Je suis prêt à plus ou moins changer"/>
    <s v="Je suis prêt à changer assez"/>
    <s v="Je suis prêt à changer assez"/>
    <s v="Je suis prêt à changer assez"/>
    <s v="Je ne suis pas du tout prêt à changer"/>
    <s v="ND"/>
    <s v="Connexion entre les CTA"/>
    <s v="Maîtrise des files actives"/>
    <s v="ND"/>
    <s v="Manque de formation"/>
    <s v="Fourniture internet"/>
    <s v="Fourniture du matériel informatique"/>
    <s v="Manque de financement"/>
    <s v="Risques de délaisser certaines zones"/>
    <s v="Formation des professionnels de santé"/>
    <s v="Assumer la fourniture internet"/>
    <s v="Assurer le matériel informatique"/>
    <s v="Le financement doit être présent"/>
    <s v="Veillez à atteindre toutes les zones"/>
  </r>
  <r>
    <n v="20"/>
    <d v="2018-04-26T00:00:00"/>
    <x v="0"/>
    <s v="Komo- Mondah"/>
    <s v="CHUL"/>
    <s v="CHU"/>
    <s v="Public civil"/>
    <n v="1500"/>
    <s v="Libreville"/>
    <s v="3eme"/>
    <m/>
    <m/>
    <s v="ND"/>
    <n v="908048"/>
    <s v="ND"/>
    <s v="ND"/>
    <n v="0"/>
    <s v="CHUL"/>
    <s v="RENOMBO"/>
    <s v="RITA"/>
    <n v="54"/>
    <x v="3"/>
    <x v="5"/>
    <x v="0"/>
    <s v="CUSS"/>
    <n v="28"/>
    <x v="6"/>
    <n v="5"/>
    <n v="10"/>
    <n v="5"/>
    <n v="10"/>
    <n v="8"/>
    <s v="Des informations sanitaires plus fiables"/>
    <s v="La mise en réseau des différents services au sein du CHUL"/>
    <s v="La mise en réseau des différents hôpitaux et structures sanitaires de la région"/>
    <x v="3"/>
    <x v="6"/>
    <x v="9"/>
    <x v="8"/>
    <s v="Que le projet n'arrive pas à terme"/>
    <s v="Mauvaise exploitation des données"/>
    <s v="Manque de maitrise de l'outil informatique"/>
    <s v="Renforcer par des formations régulières les différents acteurs de santé"/>
    <s v="Mettre à disposition du personnel qualifié"/>
    <s v="Mettre tout en oeuvre pour que les objectifs soient atteints par des évaluations court/ moyen et long terme"/>
    <x v="0"/>
    <x v="2"/>
    <x v="2"/>
    <x v="3"/>
    <x v="3"/>
    <x v="2"/>
    <x v="2"/>
    <s v="ND"/>
    <s v="Référentiel - Identification des professionnels et des structures"/>
    <s v="Systèmes d’Information Hospitaliers (SIH)"/>
    <s v="Télémédecine comme fonction déportée de l'hôpital et intégrée à tous les processus de prise en charge"/>
    <n v="7"/>
    <n v="7"/>
    <n v="9"/>
    <n v="7"/>
    <n v="7"/>
    <n v="8"/>
    <n v="7"/>
    <n v="7"/>
    <n v="7"/>
    <s v="Référentiel - Identification des professionnels et des structures"/>
    <s v="Oui"/>
    <n v="9"/>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er la récolte de données des patients"/>
    <s v="Avoir une meilleure lecture de l'activité dans le service"/>
    <s v="Mieux me servir de l'outil informatique"/>
    <s v="Mauvaise utilisation des informations"/>
    <s v="Que le projet ne s'affirme pas dans le temps"/>
    <s v="ND"/>
    <s v="ND"/>
    <s v="ND"/>
    <s v="En cas de problème refaire les formations"/>
    <s v="Système qui doit perdurer et le perfectionner dans le temps"/>
    <s v="ND"/>
    <s v="ND"/>
    <s v="ND"/>
  </r>
  <r>
    <n v="21"/>
    <d v="2018-04-26T00:00:00"/>
    <x v="0"/>
    <s v="Komo- Mondah"/>
    <s v="CHUL"/>
    <s v="CHU"/>
    <s v="Public civil"/>
    <n v="1500"/>
    <s v="Libreville"/>
    <s v="3eme"/>
    <m/>
    <m/>
    <s v="ND"/>
    <n v="908048"/>
    <s v="ND"/>
    <s v="ND"/>
    <n v="0"/>
    <s v="CHUL"/>
    <s v="MABITY- TSOUCKANI_x000a_"/>
    <s v="GATIEN"/>
    <n v="42"/>
    <x v="0"/>
    <x v="0"/>
    <x v="3"/>
    <s v="ENASS/INEFSAGEP (Sénégal)"/>
    <s v="ND"/>
    <x v="9"/>
    <n v="1"/>
    <n v="6"/>
    <n v="9"/>
    <n v="8"/>
    <n v="5"/>
    <s v="ND"/>
    <s v="ND"/>
    <s v="ND"/>
    <x v="3"/>
    <x v="5"/>
    <x v="3"/>
    <x v="4"/>
    <s v="Personnel qualifé pour traitement et analyse des données"/>
    <s v="ND"/>
    <s v="ND"/>
    <s v="Former des agents"/>
    <s v="ND"/>
    <s v="ND"/>
    <x v="3"/>
    <x v="3"/>
    <x v="3"/>
    <x v="4"/>
    <x v="4"/>
    <x v="0"/>
    <x v="0"/>
    <s v="ND"/>
    <s v="Référentiel - Identification des professionnels et des structures"/>
    <s v="Systèmes d’Information Hospitaliers (SIH)"/>
    <s v="Télémédecine comme fonction déportée de l'hôpital et intégrée à tous les processus de prise en charge"/>
    <n v="7"/>
    <n v="7"/>
    <n v="5"/>
    <n v="8"/>
    <n v="8"/>
    <n v="6"/>
    <n v="6"/>
    <n v="7"/>
    <n v="5"/>
    <s v="Systèmes d’Information Hospitaliers (SIH)"/>
    <s v="Oui"/>
    <n v="7"/>
    <s v="Changement plus ou moins important"/>
    <s v="Changement plus ou moins important"/>
    <s v="Changement assez important"/>
    <s v="Changement assez important"/>
    <s v="Changement plus ou moins important"/>
    <s v="Changement très important"/>
    <s v="Changement plus ou moins important"/>
    <s v="ND"/>
    <s v="Je suis prêt à changer assez"/>
    <s v="Je suis prêt à changer assez"/>
    <s v="Je suis prêt à plus ou moins changer"/>
    <s v="Je suis prêt à plus ou moins changer"/>
    <s v="Je suis prêt à changer assez"/>
    <s v="Je suis prêt à changer assez"/>
    <s v="Je ne suis pas du tout prêt à changer"/>
    <s v="ND"/>
    <s v="Réduire le temps de travail"/>
    <s v="Amélioration de la collecte des données"/>
    <s v="ND"/>
    <s v="Manque d'adhésion"/>
    <s v="ND"/>
    <s v="ND"/>
    <s v="ND"/>
    <s v="ND"/>
    <s v="Formation des professionnels de santé"/>
    <s v="Sensibilisation des professionnels de santé"/>
    <s v="ND"/>
    <s v="ND"/>
    <s v="ND"/>
  </r>
  <r>
    <n v="22"/>
    <d v="2018-04-26T00:00:00"/>
    <x v="0"/>
    <s v="Komo- Mondah"/>
    <s v="CHUL"/>
    <s v="CHU"/>
    <s v="Public civil"/>
    <n v="1500"/>
    <s v="Libreville"/>
    <s v="3eme"/>
    <m/>
    <m/>
    <s v="ND"/>
    <n v="908048"/>
    <s v="ND"/>
    <s v="ND"/>
    <n v="0"/>
    <s v="CHUL"/>
    <s v="NGOSSANA"/>
    <s v="RUFIN"/>
    <n v="50"/>
    <x v="0"/>
    <x v="3"/>
    <x v="8"/>
    <s v="Institut Sup du Génie Appliqué (IGA/ Casablanca)"/>
    <n v="9"/>
    <x v="8"/>
    <n v="5"/>
    <n v="10"/>
    <n v="5"/>
    <n v="10"/>
    <n v="10"/>
    <s v="Suivi des statistiques administratives et hospitalières"/>
    <s v="Avoir un SIH performant"/>
    <s v="Se connecter où que l'on soit"/>
    <x v="4"/>
    <x v="3"/>
    <x v="8"/>
    <x v="0"/>
    <s v="Non adhésion des personnels au projet"/>
    <s v="Equipements non renouvellés à temps"/>
    <s v="Formation des utilisateurs"/>
    <s v="Procéder à la conduite du changement"/>
    <s v="Procéder au remplacement des équipements"/>
    <s v="Formation du personnel"/>
    <x v="2"/>
    <x v="2"/>
    <x v="2"/>
    <x v="3"/>
    <x v="3"/>
    <x v="2"/>
    <x v="3"/>
    <s v="ND"/>
    <s v="Référentiel - Identification des professionnels et des structures"/>
    <s v="Systèmes d’Information Hospitaliers (SIH)"/>
    <s v="Télémédecine comme fonction déportée de l'hôpital et intégrée à tous les processus de prise en charge"/>
    <n v="10"/>
    <n v="10"/>
    <n v="5"/>
    <n v="10"/>
    <n v="10"/>
    <n v="10"/>
    <n v="10"/>
    <n v="5"/>
    <n v="5"/>
    <s v="Systèmes d’Information Hospitaliers (SIH)"/>
    <s v="Oui"/>
    <n v="10"/>
    <s v="Changement assez important"/>
    <s v="Changement très important"/>
    <s v="Changement très important"/>
    <s v="Changement assez important"/>
    <s v="Changement assez important"/>
    <s v="Changement très important"/>
    <s v="Changement assez important"/>
    <s v="ND"/>
    <s v="Je suis prêt à changer assez"/>
    <s v="Je suis prêt à beaucoup changer"/>
    <s v="Je suis prêt à beaucoup changer"/>
    <s v="Je suis prêt à changer assez"/>
    <s v="Je suis prêt à changer assez"/>
    <s v="Je suis prêt à changer assez"/>
    <s v="Je suis prêt à changer assez"/>
    <s v="ND"/>
    <s v="De meilleures conditions de travail des agents"/>
    <s v="Accès en temps réel aux données et à l'information"/>
    <s v="Meilleure prise en charge des patients (éviter de longues files d'attente)"/>
    <s v="Personnes réfractaires au projet_x000a_"/>
    <s v="Les équipements"/>
    <s v="ND"/>
    <s v="ND"/>
    <s v="ND"/>
    <s v="Procéder à la conduite du changement"/>
    <s v="Equiper les structures en équipement"/>
    <s v="ND"/>
    <s v="ND"/>
    <s v="ND"/>
  </r>
  <r>
    <n v="23"/>
    <d v="2018-04-26T00:00:00"/>
    <x v="0"/>
    <s v="Komo- Mondah"/>
    <s v="CHUL"/>
    <s v="CHU"/>
    <s v="Public civil"/>
    <n v="1500"/>
    <s v="Libreville"/>
    <s v="3eme"/>
    <m/>
    <m/>
    <s v="ND"/>
    <n v="908048"/>
    <n v="600"/>
    <n v="15"/>
    <n v="0"/>
    <s v="CHUL"/>
    <s v="OBORI BOURDETTE"/>
    <s v="PAULE ERNESTINE"/>
    <n v="38"/>
    <x v="3"/>
    <x v="2"/>
    <x v="9"/>
    <s v="USS"/>
    <n v="10"/>
    <x v="6"/>
    <n v="1"/>
    <n v="8"/>
    <n v="2"/>
    <n v="10"/>
    <n v="9"/>
    <s v="Accès rapide aux données"/>
    <s v="Meilleure prise en charge"/>
    <s v="Bonne productivité des agents"/>
    <x v="4"/>
    <x v="3"/>
    <x v="0"/>
    <x v="10"/>
    <s v="Que le projet n'aboutisse pas"/>
    <s v="Que le projet soit mal compris"/>
    <s v="ND"/>
    <s v="Donner plus d'informations"/>
    <s v="ND"/>
    <s v="ND"/>
    <x v="0"/>
    <x v="2"/>
    <x v="0"/>
    <x v="3"/>
    <x v="0"/>
    <x v="4"/>
    <x v="0"/>
    <s v="ND"/>
    <s v="Référentiel - Identification des professionnels et des structures"/>
    <s v="Systèmes d’Information Hospitaliers (SIH)"/>
    <s v="Télémédecine comme fonction déportée de l'hôpital et intégrée à tous les processus de prise en charge"/>
    <n v="7"/>
    <n v="5"/>
    <n v="5"/>
    <n v="8"/>
    <n v="5"/>
    <n v="4"/>
    <n v="8"/>
    <n v="3"/>
    <n v="3"/>
    <s v="Systèmes d’Information Hospitaliers (SIH)"/>
    <s v="Oui"/>
    <n v="10"/>
    <s v="Changement très important"/>
    <s v="Changement très important"/>
    <s v="Changement assez important"/>
    <s v="Changement assez important"/>
    <s v="Changement très important"/>
    <s v="Changement très important"/>
    <s v="Changement assez important"/>
    <s v="ND"/>
    <s v="Je suis prêt à beaucoup changer"/>
    <s v="Je suis prêt à changer assez"/>
    <s v="Je suis prêt à beaucoup changer"/>
    <s v="Je suis prêt à beaucoup changer"/>
    <s v="Je suis prêt à beaucoup changer"/>
    <s v="Je suis prêt à beaucoup changer"/>
    <s v="Je suis prêt à changer assez"/>
    <s v="ND"/>
    <s v="Amélioration de la prise en charge"/>
    <s v="Amélioration des conditions de travail"/>
    <s v="ND"/>
    <s v="Mauvaise compréhension du sous- projet"/>
    <s v="ND"/>
    <s v="ND"/>
    <s v="ND"/>
    <s v="ND"/>
    <s v="Donner une meilleure explication en précisant les avantages"/>
    <s v="ND"/>
    <s v="ND"/>
    <s v="ND"/>
    <s v="ND"/>
  </r>
  <r>
    <n v="24"/>
    <d v="2018-04-26T00:00:00"/>
    <x v="0"/>
    <s v="Komo- Mondah"/>
    <s v="CHUL"/>
    <s v="CHU"/>
    <s v="Public civil"/>
    <n v="1500"/>
    <s v="Libreville"/>
    <s v="3eme"/>
    <m/>
    <m/>
    <s v="ND"/>
    <n v="908048"/>
    <n v="600"/>
    <n v="15"/>
    <n v="0"/>
    <s v="CHUL"/>
    <s v="NTO'O"/>
    <s v="SONIA"/>
    <n v="39"/>
    <x v="3"/>
    <x v="2"/>
    <x v="10"/>
    <s v="USS"/>
    <n v="10"/>
    <x v="7"/>
    <n v="9"/>
    <n v="10"/>
    <n v="1"/>
    <n v="9"/>
    <n v="5"/>
    <s v="Identification du patient au niveau national"/>
    <s v="Harmonisation des résultats"/>
    <s v="Bonne prise en charge du patient"/>
    <x v="6"/>
    <x v="4"/>
    <x v="10"/>
    <x v="11"/>
    <s v="Perte de confidentialité"/>
    <s v="Manipulation des données"/>
    <s v="Paresse"/>
    <s v="Former les agents au secret professionel"/>
    <s v="Culture de l'informatique"/>
    <s v="Confronter les résultats"/>
    <x v="4"/>
    <x v="2"/>
    <x v="5"/>
    <x v="3"/>
    <x v="5"/>
    <x v="0"/>
    <x v="5"/>
    <s v="ND"/>
    <s v="Référentiel - Identification des professionnels et des structures"/>
    <s v="Systèmes d’Information Hospitaliers (SIH)"/>
    <s v="Télémédecine comme fonction déportée de l'hôpital et intégrée à tous les processus de prise en charge"/>
    <n v="4"/>
    <n v="6"/>
    <n v="4"/>
    <n v="6"/>
    <n v="6"/>
    <n v="8"/>
    <n v="5"/>
    <n v="7"/>
    <n v="4"/>
    <s v="Systèmes d’Information Hospitaliers (SIH)"/>
    <s v="Oui"/>
    <n v="8"/>
    <s v="Changement plus ou moins important"/>
    <s v="Changement plus ou moins important"/>
    <s v="Changement plus ou moins important"/>
    <s v="Changement plus ou moins important"/>
    <s v="Changement assez important"/>
    <s v="Changement assez important"/>
    <s v="Changement plus ou moins important"/>
    <s v="ND"/>
    <s v="Je suis prêt à changer assez"/>
    <s v="Je suis prêt à changer assez"/>
    <s v="Je suis prêt à changer assez"/>
    <s v="Je suis prêt à changer assez"/>
    <s v="Je suis prêt à beaucoup changer"/>
    <s v="Je suis prêt à beaucoup changer"/>
    <s v="Je suis prêt à changer assez"/>
    <s v="ND"/>
    <s v="Poser un bon diagnostic"/>
    <s v="Gagner du temps"/>
    <s v="Complémentarité"/>
    <s v="Passer sur certains points"/>
    <s v="Limiter les recherches"/>
    <s v="ND"/>
    <s v="ND"/>
    <s v="ND"/>
    <s v="Remettre toujours en question"/>
    <s v="Elargir les recherches"/>
    <s v="ND"/>
    <s v="ND"/>
    <s v="ND"/>
  </r>
  <r>
    <n v="25"/>
    <d v="2018-04-26T00:00:00"/>
    <x v="0"/>
    <s v="Komo- Mondah"/>
    <s v="CHUL"/>
    <s v="CHU"/>
    <s v="Public civil"/>
    <n v="1500"/>
    <s v="Libreville"/>
    <s v="3eme"/>
    <m/>
    <m/>
    <s v="ND"/>
    <n v="908048"/>
    <s v="ND"/>
    <s v="ND"/>
    <n v="0"/>
    <s v="CHUL"/>
    <s v="MBADINGA_x000a_"/>
    <s v="CHARLENE SYLVIANE"/>
    <n v="33"/>
    <x v="0"/>
    <x v="3"/>
    <x v="0"/>
    <s v="ENA"/>
    <s v="1 mois"/>
    <x v="6"/>
    <n v="4"/>
    <n v="10"/>
    <n v="5"/>
    <n v="10"/>
    <n v="5"/>
    <s v="Accès à l'information sanitaire pour tous"/>
    <s v="Un système performant afin de mieux travailler sur le terrain"/>
    <s v="Meilleur système d'information pour les usagers"/>
    <x v="4"/>
    <x v="5"/>
    <x v="10"/>
    <x v="11"/>
    <s v="Chercher l'information à la source"/>
    <s v="Interaction entre les différents CHU de Libreville et Centre de santé"/>
    <s v="Informatiser/ NTIC les différents acteurs du service"/>
    <s v="Faire participer toutes les personnes et les structures hospitalières. "/>
    <s v="Faire ou organiser des séances de travail entre les différents CHU sur le SIS"/>
    <s v="Informatiser afin de mieux renseigner les infos à temps"/>
    <x v="0"/>
    <x v="0"/>
    <x v="2"/>
    <x v="3"/>
    <x v="2"/>
    <x v="4"/>
    <x v="4"/>
    <s v="ND"/>
    <s v="Référentiel - Identification des professionnels et des structures"/>
    <s v="Systèmes d’Information Hospitaliers (SIH)"/>
    <s v="Télémédecine comme fonction déportée de l'hôpital et intégrée à tous les processus de prise en charge"/>
    <n v="5"/>
    <n v="5"/>
    <n v="5"/>
    <n v="6"/>
    <n v="8"/>
    <n v="5"/>
    <n v="5"/>
    <n v="6"/>
    <n v="7"/>
    <s v="Systèmes d’Information Hospitaliers (SIH)"/>
    <s v="Oui"/>
    <n v="10"/>
    <s v="Changement très important"/>
    <s v="Changement très important"/>
    <s v="Changement très important"/>
    <s v="Changement très important"/>
    <s v="Changement très important"/>
    <s v="Changement très important"/>
    <s v="Changement assez important"/>
    <s v="Assez bon projet, la matérialisation est très attendue"/>
    <s v="Je suis prêt à changer assez"/>
    <s v="Je suis prêt à beaucoup changer"/>
    <s v="Je suis prêt à beaucoup changer"/>
    <s v="Je suis prêt à beaucoup changer"/>
    <s v="Je suis prêt à beaucoup changer"/>
    <s v="Je suis prêt à beaucoup changer"/>
    <s v="Je suis prêt à beaucoup changer"/>
    <s v="ND"/>
    <s v="Gestion de l'information sanitaire à temps"/>
    <s v="Suivi au quotidien des données des patients"/>
    <s v="Information continue"/>
    <s v="Avoir la bonne information"/>
    <s v="Bien informer tous les patients"/>
    <s v="ND"/>
    <s v="ND"/>
    <s v="ND"/>
    <s v="S'adresser aux personnes concernées"/>
    <s v="Bonne info pour éviter des infos erronées"/>
    <s v="ND"/>
    <s v="ND"/>
    <s v="ND"/>
  </r>
  <r>
    <n v="26"/>
    <d v="2018-04-26T00:00:00"/>
    <x v="0"/>
    <s v="Komo- Mondah"/>
    <s v="CHUL"/>
    <s v="CHU"/>
    <s v="Public civil"/>
    <n v="1500"/>
    <s v="Libreville"/>
    <s v="3eme"/>
    <m/>
    <m/>
    <s v="ND"/>
    <n v="908048"/>
    <n v="15"/>
    <n v="15"/>
    <n v="0"/>
    <s v="CHUL"/>
    <s v="MOUANGUE"/>
    <s v="GERTRUDE"/>
    <n v="55"/>
    <x v="2"/>
    <x v="7"/>
    <x v="11"/>
    <s v="CUSS/ PARIS VI"/>
    <n v="20"/>
    <x v="7"/>
    <n v="9"/>
    <n v="10"/>
    <n v="6"/>
    <n v="8"/>
    <n v="5"/>
    <s v="Fichier patient à jour"/>
    <s v="Interconnexion"/>
    <s v="Informations épidémiologiques"/>
    <x v="3"/>
    <x v="0"/>
    <x v="2"/>
    <x v="12"/>
    <s v="ILLISIBLE"/>
    <s v="Utilisateurs non formés"/>
    <s v="Disponibilité des informations"/>
    <s v="Fournitures et maintenance informatique"/>
    <s v="Formation à l'outil"/>
    <s v="Protection des données médicales"/>
    <x v="2"/>
    <x v="3"/>
    <x v="3"/>
    <x v="4"/>
    <x v="4"/>
    <x v="4"/>
    <x v="0"/>
    <s v="ND"/>
    <s v="Référentiel - Identification des professionnels et des structures"/>
    <s v="Systèmes d’Information Hospitaliers (SIH)"/>
    <s v="Télémédecine comme fonction déportée de l'hôpital et intégrée à tous les processus de prise en charge"/>
    <n v="10"/>
    <n v="10"/>
    <n v="5"/>
    <n v="10"/>
    <n v="10"/>
    <n v="10"/>
    <n v="10"/>
    <n v="8"/>
    <n v="7"/>
    <s v="Systèmes d’Information Hospitaliers (SIH)"/>
    <s v="Oui"/>
    <n v="9"/>
    <s v="Changement plus ou moins important"/>
    <s v="Changement plus ou moins important"/>
    <s v="Changement assez important"/>
    <s v="Changement assez important"/>
    <s v="NA"/>
    <s v="Changement très important"/>
    <s v="Changement plus ou moins important"/>
    <s v="ND"/>
    <s v="Je suis prêt à changer assez"/>
    <s v="Je suis prêt à beaucoup changer"/>
    <s v="Je suis prêt à beaucoup changer"/>
    <s v="Je suis prêt à beaucoup changer"/>
    <s v="Je suis prêt à beaucoup changer"/>
    <s v="Je suis prêt à beaucoup changer"/>
    <s v="Je suis prêt à beaucoup changer"/>
    <s v="ND"/>
    <s v="Organisation et mise en place"/>
    <s v="FORMATION"/>
    <s v="Fonctionnalité"/>
    <s v="Faible adhésion"/>
    <s v="ND"/>
    <s v="Absence de confidentialité"/>
    <s v="Pérennité"/>
    <s v="ND"/>
    <s v="Equiper au maximum chaque poste de travail"/>
    <s v="Protection/ Confidentialité des informations"/>
    <s v="Encadrer et suivre en permanence"/>
    <s v="ND"/>
    <s v="ND"/>
  </r>
  <r>
    <n v="27"/>
    <d v="2018-04-26T00:00:00"/>
    <x v="0"/>
    <s v="Komo- Mondah"/>
    <s v="CHUL"/>
    <s v="CHU"/>
    <s v="Public civil"/>
    <n v="1500"/>
    <s v="Libreville"/>
    <s v="3eme"/>
    <m/>
    <m/>
    <s v="ND"/>
    <n v="908048"/>
    <n v="150"/>
    <n v="20"/>
    <n v="0"/>
    <s v="CHUL"/>
    <s v="QUIST KUNSEVI"/>
    <s v="LAETITIA"/>
    <n v="30"/>
    <x v="3"/>
    <x v="2"/>
    <x v="12"/>
    <s v="CEGEP AHUNTSIC/ MONTREAL"/>
    <n v="2"/>
    <x v="3"/>
    <n v="6"/>
    <n v="10"/>
    <n v="3"/>
    <n v="10"/>
    <n v="7"/>
    <s v="Meilleurs accès aux informations"/>
    <s v="Meilleure prise en charge des patients"/>
    <s v="Meilleurs échanges entre professionnels de santé"/>
    <x v="4"/>
    <x v="0"/>
    <x v="0"/>
    <x v="11"/>
    <s v="Les agents ne comprennent pas l'utilité du projet"/>
    <s v="Mauvaise connaissance de l'outil informatique"/>
    <s v="Outil trop complexe"/>
    <s v="Bonne sensibilisation sur l'importance du projet aux agents_x000a_"/>
    <s v="Bonne formation"/>
    <s v="L'outil doit être facile à utiliser"/>
    <x v="5"/>
    <x v="0"/>
    <x v="0"/>
    <x v="3"/>
    <x v="0"/>
    <x v="0"/>
    <x v="5"/>
    <s v="ND"/>
    <s v="Référentiel - Identification des professionnels et des structures"/>
    <s v="Systèmes d’Information Hospitaliers (SIH)"/>
    <s v="Télémédecine comme fonction déportée de l'hôpital et intégrée à tous les processus de prise en charge"/>
    <n v="6"/>
    <n v="10"/>
    <n v="10"/>
    <n v="6"/>
    <n v="10"/>
    <n v="10"/>
    <n v="7"/>
    <n v="10"/>
    <n v="10"/>
    <s v="Télémédecine comme fonction déportée de l'hôpital et intégrée à tous les processus de prise en charge"/>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Eviter les erreurs médicales_x000a_"/>
    <s v="Agir rapidement et efficacement dans la prise en charge du malade"/>
    <s v="Outil qui aide à prendre des décisions"/>
    <s v="Peur du changement"/>
    <s v="ND"/>
    <s v="ND"/>
    <s v="ND"/>
    <s v="ND"/>
    <s v="Accès clair à l'information"/>
    <s v="ND"/>
    <s v="ND"/>
    <s v="ND"/>
    <s v="ND"/>
  </r>
  <r>
    <n v="28"/>
    <d v="2018-04-26T00:00:00"/>
    <x v="0"/>
    <s v="Komo- Mondah"/>
    <s v="CTA/ CASS GA"/>
    <s v="CTA"/>
    <s v="Public civil"/>
    <n v="25"/>
    <s v="Libreville"/>
    <s v="2eme"/>
    <m/>
    <m/>
    <d v="2018-04-09T00:00:00"/>
    <n v="147862"/>
    <n v="25"/>
    <n v="15"/>
    <n v="1"/>
    <s v="CHUL"/>
    <s v="KIKI ep. OBERDENO"/>
    <s v="FRANCISCA"/>
    <n v="40"/>
    <x v="2"/>
    <x v="7"/>
    <x v="13"/>
    <s v="USS Gabon/ UCAD Sénégal"/>
    <n v="4"/>
    <x v="8"/>
    <n v="5"/>
    <n v="10"/>
    <n v="5"/>
    <n v="10"/>
    <n v="10"/>
    <s v="Cartographie sanitaire"/>
    <s v="Performance des structures"/>
    <s v="Suivi des patients"/>
    <x v="4"/>
    <x v="7"/>
    <x v="11"/>
    <x v="3"/>
    <s v="Abstinence du personnel de santé"/>
    <s v="Accessibilité aux données du patient"/>
    <s v="ND"/>
    <s v="Participation massive des agents de santé"/>
    <s v="Mettre en plus des mesures de confidentialité selon les palliers"/>
    <s v="ND"/>
    <x v="0"/>
    <x v="2"/>
    <x v="4"/>
    <x v="3"/>
    <x v="3"/>
    <x v="3"/>
    <x v="2"/>
    <s v="ND"/>
    <s v="Référentiel - Identification des professionnels et des structures"/>
    <s v="Référentiel - Référentiels sémantiques métiers"/>
    <s v="Messagerie sécurisée de santé"/>
    <n v="10"/>
    <n v="10"/>
    <n v="10"/>
    <n v="10"/>
    <n v="10"/>
    <n v="10"/>
    <n v="10"/>
    <n v="10"/>
    <n v="10"/>
    <s v="Messagerie sécurisée de santé"/>
    <s v="Non"/>
    <n v="10"/>
    <s v="Changement très important"/>
    <s v="Changement très important"/>
    <s v="Changement très important"/>
    <s v="Changement très important"/>
    <s v="Changement très important"/>
    <s v="Changement très important"/>
    <s v="Changement très important"/>
    <s v="ND"/>
    <s v="Je suis prêt à changer assez"/>
    <s v="Je suis prêt à changer assez"/>
    <s v="Je suis prêt à changer assez"/>
    <s v="Je suis prêt à changer assez"/>
    <s v="Je suis prêt à changer assez"/>
    <s v="Je suis prêt à changer assez"/>
    <s v="Je suis prêt à changer assez"/>
    <s v="ND"/>
    <s v="Collaboration étroite avec les confrères"/>
    <s v="Prise en charge adéquate et rapide des patients"/>
    <s v="Maitrise de la cartographie des risques sanitaires"/>
    <s v="Non développement du réseau informatique"/>
    <s v="Formation continue inexistante"/>
    <s v="ND"/>
    <s v="ND"/>
    <s v="ND"/>
    <s v="Installation nationale de la fibre optique_x000a_"/>
    <s v="Formation du personnel sanitaire et administratif"/>
    <s v="ND"/>
    <s v="ND"/>
    <s v="ND"/>
  </r>
  <r>
    <n v="29"/>
    <d v="2018-04-27T00:00:00"/>
    <x v="0"/>
    <s v="Owendo"/>
    <s v="CHUO"/>
    <s v="CHU"/>
    <s v="Public civil"/>
    <n v="659"/>
    <s v="Owendo"/>
    <m/>
    <m/>
    <m/>
    <d v="2016-07-08T00:00:00"/>
    <n v="400000"/>
    <s v="ND"/>
    <s v="ND"/>
    <n v="0"/>
    <s v="CHUO"/>
    <s v="KOULIBALY"/>
    <s v="AISSETOU"/>
    <s v="ND"/>
    <x v="2"/>
    <x v="4"/>
    <x v="0"/>
    <s v="Université"/>
    <s v="1 an et demi"/>
    <x v="8"/>
    <n v="1"/>
    <n v="5"/>
    <n v="1"/>
    <n v="5"/>
    <n v="1"/>
    <s v="Informatisation du système de santé"/>
    <s v="Non adhésion au projet"/>
    <s v="Incompréhension"/>
    <x v="0"/>
    <x v="0"/>
    <x v="2"/>
    <x v="11"/>
    <s v="ND"/>
    <s v="ND"/>
    <s v="ND"/>
    <s v="ND"/>
    <s v="ND"/>
    <s v="ND"/>
    <x v="4"/>
    <x v="4"/>
    <x v="5"/>
    <x v="1"/>
    <x v="5"/>
    <x v="5"/>
    <x v="5"/>
    <s v="ND"/>
    <s v="NA"/>
    <s v="NA"/>
    <s v="NA"/>
    <s v="NA"/>
    <s v="NA"/>
    <s v="NA"/>
    <s v="NA"/>
    <s v="NA"/>
    <s v="NA"/>
    <s v="NA"/>
    <s v="NA"/>
    <s v="NA"/>
    <s v="NA"/>
    <s v="NA"/>
    <s v="NA"/>
    <s v="NA"/>
    <s v="NA"/>
    <s v="NA"/>
    <s v="NA"/>
    <s v="NA"/>
    <s v="NA"/>
    <s v="NA"/>
    <s v="ND"/>
    <s v="NA"/>
    <s v="NA"/>
    <s v="NA"/>
    <s v="NA"/>
    <s v="NA"/>
    <s v="NA"/>
    <s v="NA"/>
    <s v="ND"/>
    <s v="ND"/>
    <s v="ND"/>
    <s v="ND"/>
    <s v="ND"/>
    <s v="ND"/>
    <s v="ND"/>
    <s v="ND"/>
    <s v="ND"/>
    <s v="ND"/>
    <s v="ND"/>
    <s v="ND"/>
    <s v="ND"/>
    <s v="ND"/>
  </r>
  <r>
    <n v="30"/>
    <d v="2018-04-27T00:00:00"/>
    <x v="0"/>
    <s v="Owendo"/>
    <s v="CHUO"/>
    <s v="CHU"/>
    <s v="Public civil"/>
    <n v="659"/>
    <s v="Owendo"/>
    <m/>
    <m/>
    <m/>
    <d v="2016-07-08T00:00:00"/>
    <n v="400000"/>
    <n v="50"/>
    <s v="ND"/>
    <n v="0"/>
    <s v="CHUO"/>
    <s v="AGAMBOUET"/>
    <s v="FRANK"/>
    <n v="43"/>
    <x v="3"/>
    <x v="2"/>
    <x v="10"/>
    <s v="INFAS/ COTE D'IVOIRE"/>
    <n v="2"/>
    <x v="8"/>
    <n v="3"/>
    <n v="7"/>
    <n v="1"/>
    <n v="5"/>
    <n v="2"/>
    <s v="ND"/>
    <s v="ND"/>
    <s v="ND"/>
    <x v="6"/>
    <x v="5"/>
    <x v="12"/>
    <x v="3"/>
    <s v="Incompétence du perosnnel"/>
    <s v="ND"/>
    <s v="ND"/>
    <s v="Formation du personnel"/>
    <s v="ND"/>
    <s v="ND"/>
    <x v="0"/>
    <x v="2"/>
    <x v="2"/>
    <x v="3"/>
    <x v="3"/>
    <x v="2"/>
    <x v="5"/>
    <s v="ND"/>
    <s v="Systèmes d’Information Hospitaliers (SIH)"/>
    <s v="Messagerie sécurisée de santé"/>
    <s v="Télémédecine comme fonction déportée de l'hôpital et intégrée à tous les processus de prise en charge"/>
    <n v="10"/>
    <n v="10"/>
    <n v="3"/>
    <n v="10"/>
    <n v="8"/>
    <n v="1"/>
    <n v="10"/>
    <n v="10"/>
    <s v="NA"/>
    <s v="Systèmes d’Information Hospitaliers (SIH)"/>
    <s v="Oui"/>
    <n v="6"/>
    <s v="Aucun changement"/>
    <s v="NA"/>
    <s v="Aucun changement"/>
    <s v="Aucun changement"/>
    <s v="NA"/>
    <s v="NA"/>
    <s v="NA"/>
    <s v="ND"/>
    <s v="Je suis prêt à beaucoup changer"/>
    <s v="NA"/>
    <s v="Je suis prêt à beaucoup changer"/>
    <s v="Je suis prêt à beaucoup changer"/>
    <s v="Je suis prêt à beaucoup changer"/>
    <s v="NA"/>
    <s v="NA"/>
    <s v="ND"/>
    <s v="ND"/>
    <s v="ND"/>
    <s v="ND"/>
    <s v="Incompréhension"/>
    <s v="Manque de financement"/>
    <s v="ND"/>
    <s v="ND"/>
    <s v="ND"/>
    <s v="ND"/>
    <s v="ND"/>
    <s v="ND"/>
    <s v="ND"/>
    <s v="ND"/>
  </r>
  <r>
    <n v="31"/>
    <d v="2018-04-27T00:00:00"/>
    <x v="0"/>
    <s v="Owendo"/>
    <s v="CHUO"/>
    <s v="CHU"/>
    <s v="Public civil"/>
    <n v="659"/>
    <s v="Owendo"/>
    <m/>
    <m/>
    <m/>
    <d v="2016-07-08T00:00:00"/>
    <n v="400000"/>
    <n v="50"/>
    <s v="ND"/>
    <n v="0"/>
    <s v="CHUO"/>
    <s v="MOUENGOFOU KOUMBA"/>
    <s v="JEAN"/>
    <n v="54"/>
    <x v="3"/>
    <x v="2"/>
    <x v="10"/>
    <s v="USS Gabon/ Faculté des sciences BAMAKO"/>
    <n v="20"/>
    <x v="6"/>
    <n v="5"/>
    <n v="5"/>
    <n v="5"/>
    <n v="9"/>
    <n v="6"/>
    <s v="Implication nulle des décideurs"/>
    <s v="Formation continue de tous les acteurs"/>
    <s v="Disponbilité des moyens techniques et financiers"/>
    <x v="0"/>
    <x v="5"/>
    <x v="3"/>
    <x v="12"/>
    <s v="Absence de secret professionnel"/>
    <s v="Blocage de la chaine"/>
    <s v="Absence de confidentialité"/>
    <s v="ND"/>
    <s v="ND"/>
    <s v="ND"/>
    <x v="0"/>
    <x v="2"/>
    <x v="3"/>
    <x v="3"/>
    <x v="3"/>
    <x v="4"/>
    <x v="2"/>
    <s v="ND"/>
    <s v="Systèmes d’Information Hospitaliers (SIH)"/>
    <s v="Messagerie sécurisée de santé"/>
    <s v="Télémédecine comme fonction déportée de l'hôpital et intégrée à tous les processus de prise en charge"/>
    <n v="1"/>
    <n v="3"/>
    <n v="6"/>
    <n v="1"/>
    <n v="1"/>
    <n v="3"/>
    <n v="2"/>
    <n v="4"/>
    <n v="5"/>
    <s v="Télémédecine comme fonction déportée de l'hôpital et intégrée à tous les processus de prise en charge"/>
    <s v="Oui"/>
    <n v="7"/>
    <s v="Changement plus ou moins important"/>
    <s v="Changement assez important"/>
    <s v="Changement assez important"/>
    <s v="Changement très important"/>
    <s v="Changement assez important"/>
    <s v="Changement très important"/>
    <s v="Changement plus ou moins important"/>
    <s v="ND"/>
    <s v="Je suis prêt à changer assez"/>
    <s v="Je suis prêt à changer assez"/>
    <s v="Je suis prêt à changer assez"/>
    <s v="Je suis prêt à plus ou moins changer"/>
    <s v="Je suis prêt à plus ou moins changer"/>
    <s v="Je suis prêt à plus ou moins changer"/>
    <s v="Je suis prêt à plus ou moins changer"/>
    <s v="ND"/>
    <s v="Amélioration de la prise en charge du patient"/>
    <s v="Gain de temps"/>
    <s v="Echange de connaissances"/>
    <s v="Maitrise de l'outil "/>
    <s v="Absence de personnel qualifié"/>
    <s v="Volonté politique"/>
    <s v="Incompréhension des populations"/>
    <s v="ND"/>
    <s v="Vulgarisation du syteme"/>
    <s v="ND"/>
    <s v="ND"/>
    <s v="ND"/>
    <s v="ND"/>
  </r>
  <r>
    <n v="32"/>
    <d v="2018-04-27T00:00:00"/>
    <x v="0"/>
    <s v="Owendo"/>
    <s v="CHUO"/>
    <s v="CHU"/>
    <s v="Public civil"/>
    <n v="659"/>
    <s v="Owendo"/>
    <m/>
    <m/>
    <m/>
    <d v="2016-07-08T00:00:00"/>
    <n v="400000"/>
    <s v="ND"/>
    <s v="ND"/>
    <n v="0"/>
    <s v="CHUO"/>
    <s v="LEBOUAKEGHAN DIYA"/>
    <s v="NICOLE"/>
    <n v="40"/>
    <x v="0"/>
    <x v="3"/>
    <x v="14"/>
    <s v="ENASS/IUGO"/>
    <n v="3"/>
    <x v="6"/>
    <n v="6"/>
    <n v="7"/>
    <n v="5"/>
    <n v="7"/>
    <n v="5"/>
    <s v="Archivage numérique des infos médicales"/>
    <s v="Intéraction entre structures sanitaires"/>
    <s v="Meilleure prise en charge des patients"/>
    <x v="4"/>
    <x v="5"/>
    <x v="2"/>
    <x v="13"/>
    <s v="Manque d'infos des utlisateurs"/>
    <s v="Un projet de plus qui n'aboutit pas_x000a_"/>
    <s v="Mauvaise utilisation par les praticiens"/>
    <s v="Séances d'information pour présenter le produit globalement_x000a_"/>
    <s v="Au Gabon, beaucoup de projet reste au stade de projet"/>
    <s v="Formation pour une bonne exploitation du système_x000a_"/>
    <x v="0"/>
    <x v="5"/>
    <x v="2"/>
    <x v="3"/>
    <x v="3"/>
    <x v="2"/>
    <x v="2"/>
    <s v="ND"/>
    <s v="Systèmes d’Information Hospitaliers (SIH)"/>
    <s v="Messagerie sécurisée de santé"/>
    <s v="Télémédecine comme fonction déportée de l'hôpital et intégrée à tous les processus de prise en charge"/>
    <n v="6"/>
    <n v="6"/>
    <n v="6"/>
    <n v="5"/>
    <n v="6"/>
    <n v="6"/>
    <n v="5"/>
    <n v="5"/>
    <n v="5"/>
    <s v="Systèmes d’Information Hospitaliers (SIH)"/>
    <s v="Oui"/>
    <n v="10"/>
    <s v="Changement assez important"/>
    <s v="Changement plus ou moins important"/>
    <s v="Changement assez important"/>
    <s v="Changement très important"/>
    <s v="Changement assez important"/>
    <s v="Changement très important"/>
    <s v="Changement assez important"/>
    <s v="Ce système bien renseigné permettra de mieux organiser son travail avec des données disponibles"/>
    <s v="Je suis prêt à beaucoup changer"/>
    <s v="Je suis prêt à beaucoup changer"/>
    <s v="Je suis prêt à beaucoup changer"/>
    <s v="Je suis prêt à beaucoup changer"/>
    <s v="Je suis prêt à beaucoup changer"/>
    <s v="Je suis prêt à beaucoup changer"/>
    <s v="Je suis prêt à beaucoup changer"/>
    <s v="Il faut changer pour pouvoir s'adapter aux nouvelles méthodes de travail"/>
    <s v="Meilleure formation"/>
    <s v="Meilleure prise en charge des patients"/>
    <s v="Meilleure collecte et remontée des informations sanitaires"/>
    <s v="Sources de financement sécurisé"/>
    <s v="Formation du personnel du  CHUO"/>
    <s v="Entretien du matériel"/>
    <s v="Inciter l'intérêt des utilisateurs"/>
    <s v="Surcharger le système"/>
    <s v="Mieux préparer les budgets et disponibilité des finances"/>
    <s v="Bonne formation du personnel pour utilisation optimale du système"/>
    <s v="Mettre à la disposition du personnel les outils nécessaires"/>
    <s v="Expiquer le bien fondé du système"/>
    <s v="Simplifier le système pour une facilité d'utilisation"/>
  </r>
  <r>
    <n v="33"/>
    <d v="2018-04-27T00:00:00"/>
    <x v="0"/>
    <s v="Owendo"/>
    <s v="CHUO"/>
    <s v="CHU"/>
    <s v="Public civil"/>
    <n v="659"/>
    <s v="Owendo"/>
    <m/>
    <m/>
    <m/>
    <d v="2016-07-08T00:00:00"/>
    <n v="400000"/>
    <s v="ND"/>
    <s v="ND"/>
    <n v="0"/>
    <s v="CHUO"/>
    <s v="NDOUNGOU"/>
    <s v="CLAUDE GERALD"/>
    <n v="40"/>
    <x v="0"/>
    <x v="0"/>
    <x v="0"/>
    <s v="Institut d'études et de formation en statistique (DAKAR)"/>
    <n v="1"/>
    <x v="8"/>
    <s v="NA"/>
    <n v="9"/>
    <n v="6"/>
    <n v="10"/>
    <n v="5"/>
    <s v="Mise en place d'un système d'information hospitalière"/>
    <s v="Plateforme d'échange d'information (site web)"/>
    <s v="Formation des biostaticiens"/>
    <x v="7"/>
    <x v="0"/>
    <x v="12"/>
    <x v="4"/>
    <s v="Financement"/>
    <s v="Compétences informatiques"/>
    <s v="Internet"/>
    <s v="Sécuriser le financement"/>
    <s v="Formation du personnel"/>
    <s v="Améliorer l'accès à internet"/>
    <x v="2"/>
    <x v="6"/>
    <x v="3"/>
    <x v="3"/>
    <x v="0"/>
    <x v="2"/>
    <x v="3"/>
    <s v="ND"/>
    <s v="Systèmes d’Information Hospitaliers (SIH)"/>
    <s v="Messagerie sécurisée de santé"/>
    <s v="Télémédecine comme fonction déportée de l'hôpital et intégrée à tous les processus de prise en charge"/>
    <n v="10"/>
    <n v="10"/>
    <n v="10"/>
    <n v="10"/>
    <n v="10"/>
    <n v="10"/>
    <s v="NA"/>
    <s v="NA"/>
    <s v="NA"/>
    <s v="Systèmes d’Information Hospitaliers (SIH)"/>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FORMATION"/>
    <s v="Mise en place de base de données pour la recherche"/>
    <s v="Stockage et sécurisation des données"/>
    <s v="Problème de financement"/>
    <s v="Formation ciblée"/>
    <s v="Problème de maintenance des outils de stockage (serveurs)"/>
    <s v="ND"/>
    <s v="ND"/>
    <s v="Sécuriser les financements"/>
    <s v="Renforcement de la capacité du personnel via les formations"/>
    <s v="Assurer une maintenance des serveurs et augmenter la capacité de stockage"/>
    <s v="ND"/>
    <s v="ND"/>
  </r>
  <r>
    <n v="34"/>
    <d v="2018-04-27T00:00:00"/>
    <x v="0"/>
    <s v="Owendo"/>
    <s v="CHUO"/>
    <s v="CHU"/>
    <s v="Public civil"/>
    <n v="659"/>
    <s v="Owendo"/>
    <m/>
    <m/>
    <m/>
    <d v="2016-07-08T00:00:00"/>
    <n v="400000"/>
    <s v="ND"/>
    <s v="ND"/>
    <n v="0"/>
    <s v="CHUO"/>
    <s v="OLOLO"/>
    <s v="HENRI"/>
    <n v="41"/>
    <x v="0"/>
    <x v="3"/>
    <x v="0"/>
    <s v="ENA/ GABON"/>
    <n v="4"/>
    <x v="10"/>
    <n v="3"/>
    <n v="3"/>
    <n v="4"/>
    <n v="10"/>
    <n v="5"/>
    <s v="Performance, efficacité dans le traitement des dossiers patients"/>
    <s v="Mise en réseau des données médicales sécurisées"/>
    <s v="Amélioration des activités des services du CHUO"/>
    <x v="0"/>
    <x v="3"/>
    <x v="0"/>
    <x v="7"/>
    <s v="Probleme de confidentialité"/>
    <s v="Non aboutissement du projet"/>
    <s v="ND"/>
    <s v="Sécurisation du dossier patients"/>
    <s v="Mettre les garde fous pour ne pas tomber dans les mêmes erreurs que les projets antérieurs_x000a_"/>
    <s v="ND"/>
    <x v="5"/>
    <x v="5"/>
    <x v="3"/>
    <x v="0"/>
    <x v="3"/>
    <x v="4"/>
    <x v="0"/>
    <s v="Non appropriation de la culture du changement. Non maitrise des outils informatiques par le plus grand nombre des utilisateurs (problème de formation)"/>
    <s v="Systèmes d’Information Hospitaliers (SIH)"/>
    <s v="Messagerie sécurisée de santé"/>
    <s v="Télémédecine comme fonction déportée de l'hôpital et intégrée à tous les processus de prise en charge"/>
    <n v="5"/>
    <n v="5"/>
    <n v="5"/>
    <n v="2"/>
    <n v="5"/>
    <n v="6"/>
    <n v="1"/>
    <n v="1"/>
    <n v="1"/>
    <s v="Systèmes d’Information Hospitaliers (SIH)"/>
    <s v="Oui"/>
    <n v="7"/>
    <s v="Changement plus ou moins important"/>
    <s v="Changement assez important"/>
    <s v="Changement plus ou moins important"/>
    <s v="Changement plus ou moins important"/>
    <s v="Changement plus ou moins important"/>
    <s v="Changement assez important"/>
    <s v="Changement plus ou moins important"/>
    <s v="Le projet retenu pourra changer des habitudes et booster le personnel à produire un travail de qualité avec un gain de temps"/>
    <s v="Je suis prêt à plus ou moins changer"/>
    <s v="Je suis prêt à changer assez"/>
    <s v="Je suis un peu prêt à changer"/>
    <s v="Je suis un peu prêt à changer"/>
    <s v="Je suis prêt à plus ou moins changer"/>
    <s v="Je suis prêt à plus ou moins changer"/>
    <s v="Je suis un peu prêt à changer"/>
    <s v="ND"/>
    <s v="Amélioration de la gestion des dossiers patients"/>
    <s v="Sécurisation des données"/>
    <s v="Mise en réseau des structures du pays"/>
    <s v="Problème de maitrise de l'outil"/>
    <s v="Problème d'adhésion"/>
    <s v="ND"/>
    <s v="ND"/>
    <s v="ND"/>
    <s v="Formation des professionnels de santé"/>
    <s v="Appropriation du projet"/>
    <s v="Conscientisation sur l'enjeu de mise en place du projet"/>
    <s v="ND"/>
    <s v="ND"/>
  </r>
  <r>
    <n v="35"/>
    <d v="2018-04-27T00:00:00"/>
    <x v="0"/>
    <s v="Owendo"/>
    <s v="CHUO"/>
    <s v="CHU"/>
    <s v="Public civil"/>
    <n v="659"/>
    <s v="Owendo"/>
    <m/>
    <m/>
    <m/>
    <d v="2016-07-08T00:00:00"/>
    <n v="400000"/>
    <s v="ND"/>
    <s v="ND"/>
    <n v="0"/>
    <s v="CHUO"/>
    <s v="LEDIANDZATIGUET"/>
    <s v="FABIEN"/>
    <n v="48"/>
    <x v="0"/>
    <x v="3"/>
    <x v="15"/>
    <s v="ENASS"/>
    <n v="3"/>
    <x v="6"/>
    <n v="5"/>
    <n v="10"/>
    <n v="1"/>
    <n v="10"/>
    <n v="1"/>
    <s v="ND"/>
    <s v="ND"/>
    <s v="ND"/>
    <x v="4"/>
    <x v="0"/>
    <x v="2"/>
    <x v="7"/>
    <s v="Insuffisance de formation du personnel aux TIC"/>
    <s v="Insuffisance de l'énergie à l'intérieur du pays"/>
    <s v="ND"/>
    <s v="Formation du personnel aux TIC"/>
    <s v="Amélioration de la production énergétique"/>
    <s v="ND"/>
    <x v="0"/>
    <x v="2"/>
    <x v="2"/>
    <x v="3"/>
    <x v="3"/>
    <x v="2"/>
    <x v="2"/>
    <s v="Apporter une amélioration au système actuel"/>
    <s v="Systèmes d’Information Hospitaliers (SIH)"/>
    <s v="Messagerie sécurisée de santé"/>
    <s v="Télémédecine comme fonction déportée de l'hôpital et intégrée à tous les processus de prise en charge"/>
    <n v="5"/>
    <n v="5"/>
    <n v="5"/>
    <n v="1"/>
    <n v="1"/>
    <n v="1"/>
    <n v="5"/>
    <n v="5"/>
    <n v="6"/>
    <s v="Télémédecine comme fonction déportée de l'hôpital et intégrée à tous les processus de prise en charge"/>
    <s v="Oui"/>
    <n v="10"/>
    <s v="Changement assez important"/>
    <s v="Changement assez important"/>
    <s v="Changement plus ou moins important"/>
    <s v="Changement plus ou moins important"/>
    <s v="Changement plus ou moins important"/>
    <s v="Changement assez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ND"/>
    <s v="La réduction des évacuations sanitaires"/>
    <s v="Réduction des erreurs opératoires"/>
    <s v="Perfectionnement du personnel"/>
    <s v="Coupures d'électricité en cours d'opération"/>
    <s v="Non maitrise des outils par le personnel"/>
    <s v="Mauvaise interprétation ou incompréhensoin"/>
    <s v="Problème de maintenance"/>
    <s v="Approvisionnement des consommables"/>
    <s v="Prévoir des groupes de secours dans l'ensemble des CH"/>
    <s v="Formation du personnel"/>
    <s v="Former les techniciens afin d'assurer une maintenance permanente"/>
    <s v="ND"/>
    <s v="ND"/>
  </r>
  <r>
    <n v="36"/>
    <d v="2018-04-27T00:00:00"/>
    <x v="0"/>
    <s v="Owendo"/>
    <s v="CHUO"/>
    <s v="CHU"/>
    <s v="Public civil"/>
    <n v="659"/>
    <s v="Owendo"/>
    <m/>
    <m/>
    <m/>
    <d v="2016-07-08T00:00:00"/>
    <n v="400000"/>
    <s v="ND"/>
    <s v="ND"/>
    <n v="0"/>
    <s v="CHUO"/>
    <s v="DJIEMBI"/>
    <s v="HERMAN JOEL"/>
    <n v="38"/>
    <x v="0"/>
    <x v="2"/>
    <x v="16"/>
    <s v="TIME Université (TUNIS) "/>
    <n v="3"/>
    <x v="8"/>
    <n v="5"/>
    <n v="7"/>
    <n v="5"/>
    <n v="8"/>
    <n v="5"/>
    <s v="Avoir les données médicales du patient dans tout le Gabon"/>
    <s v="Faciliter les formations à distance"/>
    <s v="Faciliter les interventions à distance"/>
    <x v="6"/>
    <x v="4"/>
    <x v="11"/>
    <x v="3"/>
    <s v="Manque dans tout le pays"/>
    <s v="Manque de compétences"/>
    <s v="Probleme de gestion"/>
    <s v="Bonne couverture internet dans tout le pays_x000a_"/>
    <s v="Former les utilisateurs à l'outil informatique"/>
    <s v="Bonne gestion du projet"/>
    <x v="0"/>
    <x v="2"/>
    <x v="2"/>
    <x v="3"/>
    <x v="3"/>
    <x v="2"/>
    <x v="0"/>
    <s v="ND"/>
    <s v="Systèmes d’Information Hospitaliers (SIH)"/>
    <s v="Messagerie sécurisée de santé"/>
    <s v="Télémédecine comme fonction déportée de l'hôpital et intégrée à tous les processus de prise en charge"/>
    <n v="10"/>
    <n v="7"/>
    <n v="8"/>
    <n v="10"/>
    <n v="7"/>
    <n v="7"/>
    <n v="10"/>
    <n v="10"/>
    <n v="8"/>
    <s v="Télémédecine comme fonction déportée de l'hôpital et intégrée à tous les processus de prise en charge"/>
    <s v="Oui"/>
    <n v="7"/>
    <s v="Changement assez important"/>
    <s v="NA"/>
    <s v="Changement plus ou moins important"/>
    <s v="Changement plus ou moins important"/>
    <s v="Changement assez important"/>
    <s v="Changement assez important"/>
    <s v="Aucun changement"/>
    <s v="ND"/>
    <s v="Je suis prêt à plus ou moins changer"/>
    <s v="Je suis prêt à changer assez"/>
    <s v="Je suis prêt à changer assez"/>
    <s v="Je suis prêt à changer assez"/>
    <s v="Je suis prêt à changer assez"/>
    <s v="Je suis prêt à changer assez"/>
    <s v="Je suis prêt à changer assez"/>
    <s v="ND"/>
    <s v="Interventions à distance"/>
    <s v="Formation à distance"/>
    <s v="Echange de compétences"/>
    <s v="Faible adhésion du personnel"/>
    <s v="Faible couverture internet"/>
    <s v="Manque d'infrastructure"/>
    <s v="Manque de formation"/>
    <s v="Méconnaissance"/>
    <s v="Sensibiliser les utilisateurs"/>
    <s v="Couverture nationale d'internet"/>
    <s v="Renforcer les équipements informatiques"/>
    <s v="Former les futurs utilisateurs"/>
    <s v="Informer d'avantage"/>
  </r>
  <r>
    <n v="37"/>
    <d v="2018-04-27T00:00:00"/>
    <x v="0"/>
    <s v="Owendo"/>
    <s v="CHUO"/>
    <s v="CHU"/>
    <s v="Public civil"/>
    <n v="659"/>
    <s v="Owendo"/>
    <m/>
    <m/>
    <m/>
    <d v="2016-07-08T00:00:00"/>
    <n v="400000"/>
    <n v="20"/>
    <n v="20"/>
    <n v="0"/>
    <s v="CHUO"/>
    <s v="OGNALIGUI"/>
    <s v="EVELYNE"/>
    <n v="44"/>
    <x v="3"/>
    <x v="5"/>
    <x v="0"/>
    <s v="ENDSS (Dakar)_x000a_"/>
    <n v="2"/>
    <x v="9"/>
    <n v="1"/>
    <n v="5"/>
    <n v="1"/>
    <n v="5"/>
    <n v="1"/>
    <s v="ND"/>
    <s v="ND"/>
    <s v="ND"/>
    <x v="0"/>
    <x v="3"/>
    <x v="2"/>
    <x v="7"/>
    <s v="ND"/>
    <s v="ND"/>
    <s v="ND"/>
    <s v="ND"/>
    <s v="ND"/>
    <s v="ND"/>
    <x v="4"/>
    <x v="4"/>
    <x v="5"/>
    <x v="5"/>
    <x v="5"/>
    <x v="5"/>
    <x v="5"/>
    <s v="ND"/>
    <s v="Systèmes d’Information Hospitaliers (SIH)"/>
    <s v="Messagerie sécurisée de santé"/>
    <s v="Télémédecine comme fonction déportée de l'hôpital et intégrée à tous les processus de prise en charge"/>
    <n v="5"/>
    <n v="1"/>
    <n v="1"/>
    <n v="5"/>
    <n v="1"/>
    <n v="1"/>
    <n v="1"/>
    <n v="1"/>
    <n v="1"/>
    <s v="NA"/>
    <s v="Oui"/>
    <n v="10"/>
    <s v="NA"/>
    <s v="NA"/>
    <s v="NA"/>
    <s v="NA"/>
    <s v="NA"/>
    <s v="NA"/>
    <s v="NA"/>
    <s v="ND"/>
    <s v="NA"/>
    <s v="NA"/>
    <s v="NA"/>
    <s v="NA"/>
    <s v="NA"/>
    <s v="NA"/>
    <s v="NA"/>
    <s v="ND"/>
    <s v="ND"/>
    <s v="ND"/>
    <s v="ND"/>
    <s v="ND"/>
    <s v="ND"/>
    <s v="ND"/>
    <s v="ND"/>
    <s v="ND"/>
    <s v="ND"/>
    <s v="ND"/>
    <s v="ND"/>
    <s v="ND"/>
    <s v="ND"/>
  </r>
  <r>
    <n v="38"/>
    <d v="2018-04-27T00:00:00"/>
    <x v="0"/>
    <s v="Owendo"/>
    <s v="CHUO"/>
    <s v="CHU"/>
    <s v="Public civil"/>
    <n v="659"/>
    <s v="Owendo"/>
    <m/>
    <m/>
    <m/>
    <d v="2016-07-08T00:00:00"/>
    <n v="400000"/>
    <s v="ND"/>
    <s v="ND"/>
    <n v="0"/>
    <s v="CHUO"/>
    <s v="ZUE BIKORO"/>
    <s v="ADELAIDE"/>
    <n v="51"/>
    <x v="3"/>
    <x v="6"/>
    <x v="0"/>
    <s v="ENASS et INFASS"/>
    <n v="4"/>
    <x v="6"/>
    <n v="1"/>
    <n v="10"/>
    <n v="1"/>
    <n v="5"/>
    <n v="5"/>
    <s v="Gestion de la file d'attente (accueil)"/>
    <s v="Implantation du dossier de soins"/>
    <s v="Exploitation des données pour la recherche"/>
    <x v="0"/>
    <x v="0"/>
    <x v="10"/>
    <x v="12"/>
    <s v="Manque de financement"/>
    <s v="Manque de suivi"/>
    <s v="Désintéressement des professionnels"/>
    <s v="Eviter de grever le budget alloué"/>
    <s v="Faire confiance à l'équipe sollicitée"/>
    <s v="Motiver les professionnels"/>
    <x v="3"/>
    <x v="4"/>
    <x v="0"/>
    <x v="0"/>
    <x v="0"/>
    <x v="4"/>
    <x v="3"/>
    <s v="Systeme à changer"/>
    <s v="Systèmes d’Information Hospitaliers (SIH)"/>
    <s v="Messagerie sécurisée de santé"/>
    <s v="Télémédecine comme fonction déportée de l'hôpital et intégrée à tous les processus de prise en charge"/>
    <n v="10"/>
    <n v="10"/>
    <n v="10"/>
    <n v="10"/>
    <n v="5"/>
    <n v="5"/>
    <n v="10"/>
    <n v="10"/>
    <n v="5"/>
    <s v="Systèmes d’Information Hospitaliers (SIH)"/>
    <s v="Oui"/>
    <n v="10"/>
    <s v="Changement assez important"/>
    <s v="Changement plus ou moins important"/>
    <s v="Changement plus ou moins important"/>
    <s v="Changement assez important"/>
    <s v="Changement plus ou moins important"/>
    <s v="Changement plus ou moins important"/>
    <s v="Changement assez important"/>
    <s v="ND"/>
    <s v="Je suis prêt à changer assez"/>
    <s v="Je suis prêt à beaucoup changer"/>
    <s v="Je suis prêt à beaucoup changer"/>
    <s v="Je suis prêt à beaucoup changer"/>
    <s v="Je suis prêt à changer assez"/>
    <s v="Je suis prêt à changer assez"/>
    <s v="Je suis prêt à beaucoup changer"/>
    <s v="Le CHUO doit être performant"/>
    <s v="Réalisation du projet_x000a_"/>
    <s v="Avoir un système d'information dans la structure"/>
    <s v="Améliorer les compétences des professionnels"/>
    <s v="Le coût du projet"/>
    <s v="L'adhésion du personnel"/>
    <s v="ND"/>
    <s v="ND"/>
    <s v="ND"/>
    <s v="Aide de la tutelle au financement"/>
    <s v="Ateliers de formation"/>
    <s v="ND"/>
    <s v="ND"/>
    <s v="ND"/>
  </r>
  <r>
    <n v="39"/>
    <d v="2018-04-27T00:00:00"/>
    <x v="0"/>
    <s v="Owendo"/>
    <s v="CHUO"/>
    <s v="CHU"/>
    <s v="Public civil"/>
    <n v="659"/>
    <s v="Owendo"/>
    <m/>
    <m/>
    <m/>
    <d v="2016-07-08T00:00:00"/>
    <n v="400000"/>
    <n v="5"/>
    <n v="15"/>
    <n v="0"/>
    <s v="CHUO"/>
    <s v="NZENGUET MOUELE"/>
    <s v="PIERRE"/>
    <n v="52"/>
    <x v="2"/>
    <x v="4"/>
    <x v="17"/>
    <s v="USS/ CHU Dijon"/>
    <n v="3"/>
    <x v="2"/>
    <n v="2"/>
    <n v="3"/>
    <n v="3"/>
    <n v="3"/>
    <n v="2"/>
    <s v="Amélioration des compétences informatiques du personnel"/>
    <s v="Amélioration de la prise en charge des patients"/>
    <s v="Connexion informatique inter-hospitalière"/>
    <x v="8"/>
    <x v="2"/>
    <x v="2"/>
    <x v="5"/>
    <s v="Adhésion insuffisante"/>
    <s v="Insuffisance des résultats"/>
    <s v="Projet coûteux"/>
    <s v="Vulgariser le projet"/>
    <s v="Formation informatique préalable"/>
    <s v="Utiliser les informaticiens locaux"/>
    <x v="5"/>
    <x v="5"/>
    <x v="0"/>
    <x v="3"/>
    <x v="0"/>
    <x v="2"/>
    <x v="0"/>
    <s v="ND"/>
    <s v="Systèmes d’Information Hospitaliers (SIH)"/>
    <s v="Messagerie sécurisée de santé"/>
    <s v="Télémédecine comme fonction déportée de l'hôpital et intégrée à tous les processus de prise en charge"/>
    <n v="5"/>
    <n v="6"/>
    <n v="4"/>
    <n v="6"/>
    <n v="6"/>
    <n v="5"/>
    <n v="6"/>
    <n v="5"/>
    <n v="6"/>
    <s v="Messagerie sécurisée de santé"/>
    <s v="Oui"/>
    <n v="6"/>
    <s v="Changement assez important"/>
    <s v="Changement assez important"/>
    <s v="Changement plus ou moins important"/>
    <s v="Changement plus ou moins important"/>
    <s v="Changement assez important"/>
    <s v="Changement plus ou moins important"/>
    <s v="Changement faible"/>
    <s v="ND"/>
    <s v="Je suis prêt à changer assez"/>
    <s v="Je suis prêt à plus ou moins changer"/>
    <s v="Je suis prêt à plus ou moins changer"/>
    <s v="Je suis prêt à changer assez"/>
    <s v="Je suis prêt à changer assez"/>
    <s v="Je suis prêt à plus ou moins changer"/>
    <s v="Je suis prêt à plus ou moins changer"/>
    <s v="ND"/>
    <s v="Grande adhésion"/>
    <s v="Amélioration de la prise en charge des malades"/>
    <s v="Réduction des coûts"/>
    <s v="Culture insuffisante"/>
    <s v="Compétences insuffisantes"/>
    <s v="Problèmes techniques"/>
    <s v="ND"/>
    <s v="ND"/>
    <s v="Sensibiliser les utilisateurs"/>
    <s v="Former le personnel aux TIC"/>
    <s v="Entretien de l'outil"/>
    <s v="ND"/>
    <s v="ND"/>
  </r>
  <r>
    <n v="40"/>
    <d v="2018-04-27T00:00:00"/>
    <x v="0"/>
    <s v="Komo- Mondah"/>
    <s v="LES LANTANA/ IPHAMETRA"/>
    <s v="Structure de médecine traditionnelle"/>
    <s v="Public civil"/>
    <n v="2"/>
    <s v="Libreville"/>
    <m/>
    <m/>
    <m/>
    <n v="2016"/>
    <s v="ND"/>
    <n v="2"/>
    <n v="30"/>
    <n v="3"/>
    <s v="HIAOBO"/>
    <s v="ANDAGUI BAGNIMA"/>
    <s v="LIDWINE"/>
    <n v="42"/>
    <x v="3"/>
    <x v="2"/>
    <x v="18"/>
    <s v="ND_x000a_"/>
    <n v="1"/>
    <x v="6"/>
    <n v="5"/>
    <n v="5"/>
    <n v="5"/>
    <n v="5"/>
    <n v="10"/>
    <s v="Avoir une bonne information sur les patients"/>
    <s v="ILLISIBLE"/>
    <s v="ND"/>
    <x v="4"/>
    <x v="8"/>
    <x v="7"/>
    <x v="11"/>
    <s v="Non aboutissement du projet"/>
    <s v="ND"/>
    <s v="ND"/>
    <s v="Faut de la détermination pour la réalisation du projet"/>
    <s v="ND"/>
    <s v="ND"/>
    <x v="2"/>
    <x v="5"/>
    <x v="4"/>
    <x v="5"/>
    <x v="6"/>
    <x v="2"/>
    <x v="5"/>
    <s v="ND"/>
    <s v="Référentiel - Identification des professionnels et des structures"/>
    <s v="Référentiel - Référentiels sémantiques métiers"/>
    <s v="Portail de l'Espace Numérique de Santé du Gabon (ENSG) pour les professionnels de la santé et les patients"/>
    <n v="1"/>
    <n v="1"/>
    <n v="5"/>
    <n v="1"/>
    <n v="5"/>
    <n v="1"/>
    <n v="5"/>
    <n v="5"/>
    <n v="5"/>
    <s v="Portail de l'Espace Numérique de Santé du Gabon (ENSG) pour les professionnels de la santé et les patients"/>
    <s v="Oui"/>
    <n v="10"/>
    <s v="Changement assez important"/>
    <s v="Changement assez important"/>
    <s v="Changement plus ou moins important"/>
    <s v="Changement assez important"/>
    <s v="Changement assez important"/>
    <s v="Changement assez important"/>
    <s v="Changement plus ou moins important"/>
    <s v="Très important pour l'enregistrement des données"/>
    <s v="Je suis prêt à changer assez"/>
    <s v="Je suis prêt à plus ou moins changer"/>
    <s v="NA"/>
    <s v="Je suis prêt à plus ou moins changer"/>
    <s v="Je suis prêt à plus ou moins changer"/>
    <s v="Je suis prêt à plus ou moins changer"/>
    <s v="NA"/>
    <s v="ND"/>
    <s v="Voir l'aboutissement du projet"/>
    <s v="ND"/>
    <s v="ND"/>
    <s v="Echec"/>
    <s v="ND"/>
    <s v="ND"/>
    <s v="ND"/>
    <s v="ND"/>
    <s v="Etre engagé"/>
    <s v="ND"/>
    <s v="ND"/>
    <s v="ND"/>
    <s v="ND"/>
  </r>
  <r>
    <n v="41"/>
    <d v="2018-04-27T00:00:00"/>
    <x v="0"/>
    <s v="Komo- Mondah"/>
    <s v="MHV2/IPHAMETRA"/>
    <s v="Structure de médecine traditionnelle"/>
    <s v="Public civil"/>
    <n v="4"/>
    <s v="Libreville"/>
    <m/>
    <m/>
    <m/>
    <n v="2010"/>
    <s v="ND"/>
    <n v="10"/>
    <n v="30"/>
    <n v="3"/>
    <s v="HIAOBO"/>
    <s v="MAPALA_x000a_"/>
    <s v="HENRICAISE"/>
    <n v="43"/>
    <x v="4"/>
    <x v="8"/>
    <x v="0"/>
    <s v="ND"/>
    <n v="8"/>
    <x v="6"/>
    <n v="6"/>
    <n v="7"/>
    <n v="4"/>
    <n v="6"/>
    <n v="5"/>
    <s v="Attente d'une amélioration"/>
    <s v="ND"/>
    <s v="ND"/>
    <x v="3"/>
    <x v="5"/>
    <x v="3"/>
    <x v="6"/>
    <s v="ND"/>
    <s v="ND"/>
    <s v="ND"/>
    <s v="Meilleure prise en charge des malades_x000a_"/>
    <s v="ND"/>
    <s v="ND"/>
    <x v="3"/>
    <x v="4"/>
    <x v="5"/>
    <x v="5"/>
    <x v="5"/>
    <x v="5"/>
    <x v="5"/>
    <s v="ND"/>
    <s v="Référentiel - Identification des professionnels et des structures"/>
    <s v="Référentiel - Référentiels sémantiques métiers"/>
    <s v="Portail de l'Espace Numérique de Santé du Gabon (ENSG) pour les professionnels de la santé et les patients"/>
    <n v="5"/>
    <n v="8"/>
    <n v="8"/>
    <n v="4"/>
    <n v="7"/>
    <n v="6"/>
    <n v="6"/>
    <n v="7"/>
    <n v="5"/>
    <s v="Référentiel - Identification des professionnels et des structures"/>
    <s v="Oui"/>
    <n v="9"/>
    <s v="Changement assez important"/>
    <s v="Changement plus ou moins important"/>
    <s v="Changement assez important"/>
    <s v="Changement assez important"/>
    <s v="Changement plus ou moins important"/>
    <s v="Changement assez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ND"/>
    <s v="J'attends pour changer notre manière de travailler et améliorer les conditions de nos structures"/>
    <s v="ND"/>
    <s v="ND"/>
    <s v="ND"/>
    <s v="ND"/>
    <s v="ND"/>
    <s v="ND"/>
    <s v="ND"/>
    <s v="ND"/>
    <s v="ND"/>
    <s v="ND"/>
    <s v="ND"/>
    <s v="ND"/>
  </r>
  <r>
    <n v="42"/>
    <d v="2018-04-27T00:00:00"/>
    <x v="0"/>
    <s v="Komo- Mondah"/>
    <s v="ONTSILA OKOUROU/ IPHAMETRA"/>
    <s v="Structure de médecine traditionnelle"/>
    <s v="Public civil"/>
    <n v="3"/>
    <s v="Libreville"/>
    <m/>
    <m/>
    <m/>
    <n v="2018"/>
    <s v="ND"/>
    <n v="2"/>
    <n v="30"/>
    <n v="3"/>
    <s v="HIAOBO"/>
    <s v="MAHAMAD"/>
    <s v="AMADOU"/>
    <n v="48"/>
    <x v="2"/>
    <x v="7"/>
    <x v="19"/>
    <s v="ND"/>
    <n v="22"/>
    <x v="9"/>
    <n v="1"/>
    <n v="5"/>
    <n v="5"/>
    <n v="10"/>
    <n v="10"/>
    <s v="Amélioration de la santé de la population"/>
    <s v="ND"/>
    <s v="ND"/>
    <x v="4"/>
    <x v="9"/>
    <x v="13"/>
    <x v="2"/>
    <s v="Mauvaise compréhension"/>
    <s v="Peur de ce qu'on ne connait pas"/>
    <s v="Pas trop d'information"/>
    <s v="Bien sensibiliser la population"/>
    <s v="Bien expliquer le but du projet"/>
    <s v="Bien informer la population"/>
    <x v="3"/>
    <x v="4"/>
    <x v="5"/>
    <x v="5"/>
    <x v="5"/>
    <x v="5"/>
    <x v="5"/>
    <s v="ND"/>
    <s v="Référentiel - Identification des professionnels et des structures"/>
    <s v="Référentiel - Référentiels sémantiques métiers"/>
    <s v="Portail de l'Espace Numérique de Santé du Gabon (ENSG) pour les professionnels de la santé et les patients"/>
    <n v="5"/>
    <n v="5"/>
    <n v="5"/>
    <n v="5"/>
    <n v="5"/>
    <n v="5"/>
    <n v="5"/>
    <n v="5"/>
    <n v="5"/>
    <s v="Référentiel - Identification des professionnels et des structures"/>
    <s v="Oui"/>
    <n v="10"/>
    <s v="Changement très important"/>
    <s v="NA"/>
    <s v="NA"/>
    <s v="NA"/>
    <s v="NA"/>
    <s v="NA"/>
    <s v="NA"/>
    <s v="ND"/>
    <s v="Je suis prêt à beaucoup changer"/>
    <s v="NA"/>
    <s v="NA"/>
    <s v="NA"/>
    <s v="NA"/>
    <s v="NA"/>
    <s v="NA"/>
    <s v="ND"/>
    <s v="J'attends que ce projet améliore mon sytème de travail"/>
    <s v="ND"/>
    <s v="ND"/>
    <s v="ILLISIBLE"/>
    <s v="Mauvaise information"/>
    <s v="ND"/>
    <s v="ND"/>
    <s v="ND"/>
    <s v="Bien sensibiliser la population"/>
    <s v="Bien informer la population"/>
    <s v="ND"/>
    <s v="ND"/>
    <s v="ND"/>
  </r>
  <r>
    <n v="43"/>
    <d v="2018-04-27T00:00:00"/>
    <x v="0"/>
    <s v="Komo- Mondah"/>
    <s v="CABINET TABITA-DJAME/IPHAMETRA_x000a_"/>
    <s v="Structure de médecine traditionnelle"/>
    <s v="Public civil"/>
    <n v="3"/>
    <s v="Libreville"/>
    <m/>
    <m/>
    <m/>
    <n v="2015"/>
    <s v="ND"/>
    <n v="10"/>
    <s v="ND"/>
    <n v="3"/>
    <s v="HIAOBO"/>
    <s v="DIOP"/>
    <s v="ABDOULAYE"/>
    <n v="53"/>
    <x v="2"/>
    <x v="4"/>
    <x v="20"/>
    <s v="ND"/>
    <s v="ND"/>
    <x v="8"/>
    <n v="10"/>
    <n v="10"/>
    <n v="10"/>
    <n v="10"/>
    <s v="NA"/>
    <s v="ND"/>
    <s v="ND"/>
    <s v="ND"/>
    <x v="7"/>
    <x v="10"/>
    <x v="14"/>
    <x v="11"/>
    <s v="ND"/>
    <s v="ND"/>
    <s v="ND"/>
    <s v="ND"/>
    <s v="ND"/>
    <s v="ND"/>
    <x v="4"/>
    <x v="3"/>
    <x v="5"/>
    <x v="5"/>
    <x v="4"/>
    <x v="5"/>
    <x v="0"/>
    <s v="ND"/>
    <s v="Référentiel - Identification des professionnels et des structures"/>
    <s v="Référentiel - Référentiels sémantiques métiers"/>
    <s v="Portail de l'Espace Numérique de Santé du Gabon (ENSG) pour les professionnels de la santé et les patients"/>
    <n v="10"/>
    <n v="10"/>
    <n v="10"/>
    <n v="5"/>
    <n v="10"/>
    <n v="5"/>
    <n v="2"/>
    <n v="2"/>
    <n v="6"/>
    <s v="Référentiel - Identification des professionnels et des structures"/>
    <s v="Oui"/>
    <n v="10"/>
    <s v="NA"/>
    <s v="Aucun changement"/>
    <s v="NA"/>
    <s v="Aucun changement"/>
    <s v="Aucun changement"/>
    <s v="Aucun changement"/>
    <s v="NA"/>
    <s v="ND"/>
    <s v="NA"/>
    <s v="Je suis prêt à beaucoup changer"/>
    <s v="NA"/>
    <s v="Je suis prêt à beaucoup changer"/>
    <s v="Je suis prêt à beaucoup changer"/>
    <s v="Je suis prêt à changer assez"/>
    <s v="Je suis prêt à beaucoup changer"/>
    <s v="ND"/>
    <s v="Mise en place effective de ce projet"/>
    <s v="ND"/>
    <s v="ND"/>
    <s v="ND"/>
    <s v="ND"/>
    <s v="ND"/>
    <s v="ND"/>
    <s v="ND"/>
    <s v="ND"/>
    <s v="ND"/>
    <s v="ND"/>
    <s v="ND"/>
    <s v="ND"/>
  </r>
  <r>
    <n v="44"/>
    <d v="2018-04-27T00:00:00"/>
    <x v="0"/>
    <s v="Komo- Mondah"/>
    <s v="CABINET KASSIMOU/ IPHAMETRA_x000a_"/>
    <s v="Structure de médecine traditionnelle"/>
    <s v="Public civil"/>
    <n v="2"/>
    <s v="Libreville"/>
    <m/>
    <m/>
    <m/>
    <n v="2013"/>
    <s v="ND"/>
    <n v="3"/>
    <n v="15"/>
    <n v="3"/>
    <s v="HIAOBO"/>
    <s v="FEWOU"/>
    <s v="KASSIMOU"/>
    <n v="49"/>
    <x v="2"/>
    <x v="9"/>
    <x v="0"/>
    <s v="ND"/>
    <s v="ND"/>
    <x v="8"/>
    <n v="10"/>
    <n v="10"/>
    <n v="1"/>
    <n v="10"/>
    <n v="10"/>
    <s v="Très important pour l'amélioration de la situation sanitaire du Gabon"/>
    <s v="ND"/>
    <s v="ND"/>
    <x v="4"/>
    <x v="11"/>
    <x v="11"/>
    <x v="4"/>
    <s v="Manque de bonne collaboration"/>
    <s v="Formation élémentaire"/>
    <s v="Communication"/>
    <s v="ILLISIBLE"/>
    <s v="Formation du personnel"/>
    <s v="Sensibilisation"/>
    <x v="3"/>
    <x v="3"/>
    <x v="3"/>
    <x v="4"/>
    <x v="4"/>
    <x v="0"/>
    <x v="0"/>
    <s v="ND"/>
    <s v="Référentiel - Identification des professionnels et des structures"/>
    <s v="Référentiel - Référentiels sémantiques métiers"/>
    <s v="Portail de l'Espace Numérique de Santé du Gabon (ENSG) pour les professionnels de la santé et les patients"/>
    <n v="10"/>
    <n v="10"/>
    <n v="10"/>
    <n v="5"/>
    <n v="10"/>
    <n v="5"/>
    <n v="5"/>
    <n v="10"/>
    <n v="5"/>
    <s v="Référentiel - Identification des professionnels et des structures"/>
    <s v="Oui"/>
    <n v="10"/>
    <s v="Changement très important"/>
    <s v="Changement très important"/>
    <s v="NA"/>
    <s v="Changement assez important"/>
    <s v="Changement assez important"/>
    <s v="Changement plus ou moins important"/>
    <s v="Changement très important"/>
    <s v="ND"/>
    <s v="Je suis prêt à beaucoup changer"/>
    <s v="Je suis prêt à changer assez"/>
    <s v="Je suis prêt à changer assez"/>
    <s v="Je suis prêt à changer assez"/>
    <s v="Je suis prêt à beaucoup changer"/>
    <s v="Je suis prêt à beaucoup changer"/>
    <s v="Je suis prêt à beaucoup changer"/>
    <s v="ND"/>
    <s v="Amélioration de nos systèmes de santé"/>
    <s v="Equiper nos services pour les données attendues"/>
    <s v="Franche collaboration avec la médecine conventionnelle"/>
    <s v="Collecte d'effectifs d'hopitaux"/>
    <s v="Manque d'informations"/>
    <s v="Manque d'outils"/>
    <s v="ND"/>
    <s v="ND"/>
    <s v="Sensibiliser hôpitaux et médecins du Gabon"/>
    <s v="Information"/>
    <s v="Fournir les outils de collecte dans les cabinets"/>
    <s v="ND"/>
    <s v="ND"/>
  </r>
  <r>
    <n v="45"/>
    <d v="2018-04-27T00:00:00"/>
    <x v="0"/>
    <s v="Komo- Mondah"/>
    <s v="OK 56/ IPHAMETRA"/>
    <s v="Structure de médecine traditionnelle"/>
    <s v="Public civil"/>
    <n v="2"/>
    <s v="Libreville"/>
    <m/>
    <m/>
    <m/>
    <n v="2013"/>
    <s v="ND"/>
    <n v="3"/>
    <s v="90min"/>
    <n v="3"/>
    <s v="HIAOBO"/>
    <s v="OKOUMA_x000a_"/>
    <s v="PAUL"/>
    <n v="63"/>
    <x v="0"/>
    <x v="2"/>
    <x v="21"/>
    <s v="ND"/>
    <s v="&quot;jeune age&quot;"/>
    <x v="6"/>
    <n v="5"/>
    <s v="NA"/>
    <n v="1"/>
    <s v="NA"/>
    <s v="NA"/>
    <s v="Améliore le système"/>
    <s v="ND"/>
    <s v="ND"/>
    <x v="0"/>
    <x v="9"/>
    <x v="9"/>
    <x v="0"/>
    <s v="Travailler en collaboration avec tout le monde"/>
    <s v="Manque d'information"/>
    <s v="ND"/>
    <s v="Suivi du projet"/>
    <s v="Information permanente"/>
    <s v="Sensibilisation"/>
    <x v="3"/>
    <x v="3"/>
    <x v="3"/>
    <x v="4"/>
    <x v="4"/>
    <x v="0"/>
    <x v="0"/>
    <s v="ND_x000a_"/>
    <s v="Référentiel - Identification des professionnels et des structures"/>
    <s v="Référentiel - Référentiels sémantiques métiers"/>
    <s v="Portail de l'Espace Numérique de Santé du Gabon (ENSG) pour les professionnels de la santé et les patients"/>
    <n v="5"/>
    <n v="6"/>
    <n v="3"/>
    <n v="7"/>
    <n v="3"/>
    <n v="1"/>
    <n v="4"/>
    <n v="5"/>
    <n v="3"/>
    <s v="Référentiel - Identification des professionnels et des structures"/>
    <s v="Oui"/>
    <n v="10"/>
    <s v="Changement assez important"/>
    <s v="NA"/>
    <s v="NA"/>
    <s v="Aucun changement"/>
    <s v="Aucun changement"/>
    <s v="Aucun changement"/>
    <s v="NA"/>
    <s v="ND"/>
    <s v="NA"/>
    <s v="NA"/>
    <s v="NA"/>
    <s v="NA"/>
    <s v="NA"/>
    <s v="Je ne suis pas du tout prêt à changer"/>
    <s v="NA"/>
    <s v="Je suis pour le changement du système de santé au Gabon"/>
    <s v="Référentiel des professionnels de santé"/>
    <s v="Référentiel Métier"/>
    <s v="Portail Web de santé"/>
    <s v="Manque de collaboration entre les deux médecines"/>
    <s v="ND"/>
    <s v="ND"/>
    <s v="ND"/>
    <s v="ND"/>
    <s v="Réalisation du projet le plus tôt possible"/>
    <s v="ND"/>
    <s v="ND"/>
    <s v="ND"/>
    <s v="ND"/>
  </r>
  <r>
    <n v="46"/>
    <d v="2018-04-27T00:00:00"/>
    <x v="0"/>
    <s v="Komo- Mondah"/>
    <s v="META/ IPHAMETRA"/>
    <s v="Structure de médecine traditionnelle"/>
    <s v="Public civil"/>
    <n v="4"/>
    <s v="Libreville"/>
    <m/>
    <m/>
    <m/>
    <n v="2015"/>
    <s v="ND"/>
    <n v="3"/>
    <n v="45"/>
    <n v="3"/>
    <s v="HIAOBO"/>
    <s v="METANDOMIPO"/>
    <s v="BRUCE OSCAR"/>
    <n v="51"/>
    <x v="4"/>
    <x v="8"/>
    <x v="0"/>
    <s v="ND"/>
    <s v="ND"/>
    <x v="3"/>
    <n v="5"/>
    <n v="5"/>
    <n v="5"/>
    <n v="5"/>
    <n v="4"/>
    <s v="La performance"/>
    <s v="La disponibilité"/>
    <s v="Le respect"/>
    <x v="8"/>
    <x v="5"/>
    <x v="10"/>
    <x v="2"/>
    <s v="Laisser la personne seule"/>
    <s v="La mort d'un patient"/>
    <s v="Ne pas négliger le patient"/>
    <s v="Prendre soin du patient"/>
    <s v="Garder les patients"/>
    <s v="Ecouter le patient"/>
    <x v="3"/>
    <x v="3"/>
    <x v="3"/>
    <x v="4"/>
    <x v="4"/>
    <x v="0"/>
    <x v="0"/>
    <s v="ND"/>
    <s v="Référentiel - Identification des professionnels et des structures"/>
    <s v="Référentiel - Référentiels sémantiques métiers"/>
    <s v="Portail de l'Espace Numérique de Santé du Gabon (ENSG) pour les professionnels de la santé et les patients"/>
    <n v="5"/>
    <n v="5"/>
    <n v="6"/>
    <n v="5"/>
    <n v="6"/>
    <n v="4"/>
    <n v="5"/>
    <n v="4"/>
    <n v="5"/>
    <s v="Référentiel - Identification des professionnels et des structures"/>
    <s v="Oui"/>
    <n v="7"/>
    <s v="Changement assez important"/>
    <s v="Changement plus ou moins important"/>
    <s v="Changement plus ou moins important"/>
    <s v="Changement assez important"/>
    <s v="Changement assez important"/>
    <s v="Changement très important"/>
    <s v="Changement assez important"/>
    <s v="Projet très important pour la profession gabonaise"/>
    <s v="Je suis prêt à plus ou moins changer"/>
    <s v="Je suis un peu prêt à changer"/>
    <s v="Je suis prêt à changer assez"/>
    <s v="Je suis prêt à changer assez"/>
    <s v="Je suis prêt à plus ou moins changer"/>
    <s v="Je suis un peu prêt à changer"/>
    <s v="NA"/>
    <s v="Mettre en place une plateforme pour la dite formation"/>
    <s v="Amélioration du système"/>
    <s v="Changer les vieilles habitudes"/>
    <s v="Eviter les frustrations"/>
    <s v="Le non respect de l'autre"/>
    <s v="Ne pas s'en garder"/>
    <s v="ND"/>
    <s v="ND"/>
    <s v="ND"/>
    <s v="Respect d'autrui"/>
    <s v="Bien mettre en place des agents"/>
    <s v="Formation"/>
    <s v="ND"/>
    <s v="ND"/>
  </r>
  <r>
    <n v="47"/>
    <d v="2018-05-03T00:00:00"/>
    <x v="2"/>
    <s v="Bendje"/>
    <s v="CMS TOTAL"/>
    <s v="Centre médical"/>
    <s v="Privé"/>
    <n v="30"/>
    <s v="Port Gentil"/>
    <m/>
    <m/>
    <m/>
    <n v="1978"/>
    <n v="5000"/>
    <n v="10"/>
    <s v="ND"/>
    <n v="5"/>
    <s v="CHR de Ntchengué"/>
    <s v="OBAM"/>
    <s v="DOMINIQUE"/>
    <n v="49"/>
    <x v="0"/>
    <x v="2"/>
    <x v="22"/>
    <s v="CUSS"/>
    <n v="22"/>
    <x v="6"/>
    <n v="3"/>
    <n v="5"/>
    <n v="2"/>
    <n v="5"/>
    <n v="4"/>
    <s v="Télémédecine"/>
    <s v="Web"/>
    <s v="Référentiel des patients et du personnel médical"/>
    <x v="8"/>
    <x v="0"/>
    <x v="0"/>
    <x v="4"/>
    <s v="Usurpation d'identité"/>
    <s v="Patient inconscient"/>
    <s v="Information réseau"/>
    <s v="Sécuriser les identités"/>
    <s v="ND"/>
    <s v="ND"/>
    <x v="0"/>
    <x v="2"/>
    <x v="2"/>
    <x v="3"/>
    <x v="3"/>
    <x v="2"/>
    <x v="2"/>
    <s v="ND"/>
    <s v="Système d'information des structures privées et praticiens libéraux"/>
    <s v="Messagerie sécurisée de santé"/>
    <s v="Portail de l'Espace Numérique de Santé du Gabon (ENSG) pour les professionnels de la santé et les patients"/>
    <s v="NA"/>
    <n v="8"/>
    <s v="NA"/>
    <n v="4"/>
    <s v="NA"/>
    <s v="NA"/>
    <s v="NA"/>
    <n v="6"/>
    <s v="NA"/>
    <s v="Système d'information des structures privées et praticiens libéraux"/>
    <s v="Oui"/>
    <n v="7"/>
    <s v="NA"/>
    <s v="Changement plus ou moins important"/>
    <s v="NA"/>
    <s v="Changement plus ou moins important"/>
    <s v="Changement plus ou moins important"/>
    <s v="changement faible"/>
    <s v="Aucun changement"/>
    <s v="ND"/>
    <s v="Je suis prêt à plus ou moins changer"/>
    <s v="Je suis prêt à plus ou moins changer"/>
    <s v="NA"/>
    <s v="Je suis prêt à changer assez"/>
    <s v="Je suis prêt à plus ou moins changer"/>
    <s v="Je suis prêt à changer assez"/>
    <s v="Je suis un peu prêt à changer"/>
    <s v="ND"/>
    <s v="Fiabilité"/>
    <s v="Pertinence"/>
    <s v="Durée"/>
    <s v="Usurpation"/>
    <s v="Incompétence"/>
    <s v="Mentalité"/>
    <s v="Culture/Rite"/>
    <s v="ND_x000a_"/>
    <s v="Données sécurisées"/>
    <s v="Formation"/>
    <s v="Sensibilisation"/>
    <s v="ND"/>
    <s v="ND"/>
  </r>
  <r>
    <n v="48"/>
    <d v="2018-05-03T00:00:00"/>
    <x v="2"/>
    <s v="Bendje"/>
    <s v="CMS TOTAL"/>
    <s v="Centre médical"/>
    <s v="Privé"/>
    <n v="30"/>
    <s v="Port Gentil"/>
    <m/>
    <m/>
    <m/>
    <n v="1978"/>
    <n v="5000"/>
    <n v="5"/>
    <n v="10"/>
    <n v="5"/>
    <s v="CHR de Ntchengué"/>
    <s v="MOUTSINGA"/>
    <s v="PATRICIA"/>
    <n v="45"/>
    <x v="3"/>
    <x v="5"/>
    <x v="0"/>
    <s v="FMSS"/>
    <n v="2"/>
    <x v="9"/>
    <n v="1"/>
    <n v="2"/>
    <n v="1"/>
    <n v="5"/>
    <n v="1"/>
    <s v="ND"/>
    <s v="ND"/>
    <s v="ND"/>
    <x v="9"/>
    <x v="12"/>
    <x v="15"/>
    <x v="6"/>
    <s v="ND"/>
    <s v="ND"/>
    <s v="ND"/>
    <s v="ND"/>
    <s v="ND"/>
    <s v="ND"/>
    <x v="3"/>
    <x v="0"/>
    <x v="2"/>
    <x v="3"/>
    <x v="3"/>
    <x v="0"/>
    <x v="0"/>
    <s v="ND"/>
    <s v="Système d'information des structures privées et praticiens libéraux"/>
    <s v="Messagerie sécurisée de santé"/>
    <s v="Portail de l'Espace Numérique de Santé du Gabon (ENSG) pour les professionnels de la santé et les patients"/>
    <n v="1"/>
    <n v="5"/>
    <n v="3"/>
    <n v="3"/>
    <n v="5"/>
    <n v="5"/>
    <n v="5"/>
    <n v="3"/>
    <n v="4"/>
    <s v="Messagerie sécurisée de santé"/>
    <s v="Oui"/>
    <n v="5"/>
    <s v="Changement faible"/>
    <s v="Changement plus ou moins important"/>
    <s v="Changement assez important"/>
    <s v="Changement assez important"/>
    <s v="Changement assez important"/>
    <s v="Changement assez important"/>
    <s v="Changement plus ou moins important"/>
    <s v="ND"/>
    <s v="Je suis prêt à plus ou moins changer"/>
    <s v="Je suis prêt à beaucoup changer"/>
    <s v="Je suis prêt à beaucoup changer"/>
    <s v="Je suis prêt à beaucoup changer"/>
    <s v="Je suis prêt à changer assez"/>
    <s v="Je suis prêt à beaucoup changer"/>
    <s v="Je suis prêt à changer assez"/>
    <s v="ND"/>
    <s v="ND"/>
    <s v="ND"/>
    <s v="ND"/>
    <s v="ND"/>
    <s v="ND"/>
    <s v="ND"/>
    <s v="ND"/>
    <s v="ND"/>
    <s v="ND"/>
    <s v="ND"/>
    <s v="ND"/>
    <s v="ND"/>
    <s v="ND"/>
  </r>
  <r>
    <n v="49"/>
    <d v="2018-05-03T00:00:00"/>
    <x v="2"/>
    <s v="Bendje"/>
    <s v="CMS TOTAL"/>
    <s v="Centre médical"/>
    <s v="Privé"/>
    <n v="30"/>
    <s v="Port Gentil"/>
    <m/>
    <m/>
    <m/>
    <n v="1978"/>
    <n v="5000"/>
    <n v="15"/>
    <n v="10"/>
    <n v="5"/>
    <s v="CHR de Ntchengué"/>
    <s v="ONDO"/>
    <s v="BORIS"/>
    <n v="43"/>
    <x v="2"/>
    <x v="4"/>
    <x v="0"/>
    <s v="USS"/>
    <n v="7"/>
    <x v="6"/>
    <n v="2"/>
    <n v="5"/>
    <n v="2"/>
    <n v="3"/>
    <n v="2"/>
    <s v="Fréquentation moyenne des consultations"/>
    <s v="Consultations multiples"/>
    <s v="Evaluation des coûts"/>
    <x v="0"/>
    <x v="4"/>
    <x v="10"/>
    <x v="11"/>
    <s v="Sur- coût"/>
    <s v="Couverture internet (connexion)"/>
    <s v="Milieux éloignés"/>
    <s v="Bonne formation du personnel"/>
    <s v="Réseau national internet effectif"/>
    <s v="ND"/>
    <x v="0"/>
    <x v="2"/>
    <x v="2"/>
    <x v="2"/>
    <x v="3"/>
    <x v="2"/>
    <x v="3"/>
    <s v="Système interne"/>
    <s v="Système d'information des structures privées et praticiens libéraux"/>
    <s v="Messagerie sécurisée de santé"/>
    <s v="Portail de l'Espace Numérique de Santé du Gabon (ENSG) pour les professionnels de la santé et les patients"/>
    <n v="5"/>
    <n v="5"/>
    <n v="5"/>
    <n v="8"/>
    <n v="5"/>
    <n v="5"/>
    <n v="3"/>
    <n v="3"/>
    <n v="5"/>
    <s v="Messagerie sécurisée de santé"/>
    <s v="Oui"/>
    <n v="5"/>
    <s v="Changement faible"/>
    <s v="Changement plus ou moins important"/>
    <s v="Changement plus ou moins important"/>
    <s v="Changement faible"/>
    <s v="Changement plus ou moins important"/>
    <s v="Changement plus ou moins important"/>
    <s v="Changement plus ou moins important"/>
    <s v="Très peu de changement"/>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Messagerie sécurisée à consulter régulièrement"/>
    <s v="Recevoir données essentielles"/>
    <s v="Etre alerté à tout moment"/>
    <s v="Confidentialité"/>
    <s v="Réticence des personnels"/>
    <s v="Coût du projet"/>
    <s v="Couverture nationale"/>
    <s v="INformatisation du dossier"/>
    <s v="ND"/>
    <s v="Bonne communication"/>
    <s v="Harmonisation optimale"/>
    <s v="Voire les pouvoirs publics"/>
    <s v="Avoir les informaticiens"/>
    <s v="ND"/>
  </r>
  <r>
    <n v="50"/>
    <d v="2018-05-03T00:00:00"/>
    <x v="2"/>
    <s v="Bendje"/>
    <s v="CMS TOTAL"/>
    <s v="Centre médical"/>
    <s v="Privé"/>
    <n v="30"/>
    <s v="Port Gentil"/>
    <m/>
    <m/>
    <m/>
    <n v="1978"/>
    <n v="5000"/>
    <s v="ND"/>
    <s v="ND"/>
    <n v="5"/>
    <s v="CHR de Ntchengué"/>
    <s v="LANGLOIS"/>
    <s v="DANIEL"/>
    <n v="59"/>
    <x v="2"/>
    <x v="7"/>
    <x v="23"/>
    <s v="Hopital des Armées de Ste Anne/ Toulon (France)"/>
    <n v="1"/>
    <x v="2"/>
    <n v="4"/>
    <n v="5"/>
    <n v="1"/>
    <n v="7"/>
    <n v="1"/>
    <s v="ND"/>
    <s v="ND"/>
    <s v="ND"/>
    <x v="0"/>
    <x v="13"/>
    <x v="16"/>
    <x v="14"/>
    <s v="Coût"/>
    <s v="Disparition des moyens"/>
    <s v="Perte de motivation"/>
    <s v="ND"/>
    <s v="ND"/>
    <s v="ND"/>
    <x v="0"/>
    <x v="5"/>
    <x v="4"/>
    <x v="2"/>
    <x v="5"/>
    <x v="2"/>
    <x v="3"/>
    <s v="ND"/>
    <s v="Système d'information des structures privées et praticiens libéraux"/>
    <s v="Messagerie sécurisée de santé"/>
    <s v="Portail de l'Espace Numérique de Santé du Gabon (ENSG) pour les professionnels de la santé et les patients"/>
    <n v="7"/>
    <n v="5"/>
    <n v="6"/>
    <n v="7"/>
    <n v="5"/>
    <n v="3"/>
    <n v="7"/>
    <n v="5"/>
    <n v="3"/>
    <s v="Système d'information des structures privées et praticiens libéraux"/>
    <s v="Oui"/>
    <n v="4"/>
    <s v="Changement faible"/>
    <s v="Changement faible"/>
    <s v="Aucun changement"/>
    <s v="Aucun changement"/>
    <s v="Changement faible"/>
    <s v="Aucun changement"/>
    <s v="Aucun changement"/>
    <s v="ND"/>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ND"/>
    <s v="ND"/>
    <s v="ND"/>
    <s v="ND"/>
    <s v="Compétences"/>
    <s v="Intérêt"/>
    <s v="Motivation"/>
    <s v="Coût"/>
    <s v="ND"/>
    <s v="ND"/>
    <s v="ND"/>
    <s v="ND"/>
    <s v="ND"/>
    <s v="ND"/>
  </r>
  <r>
    <n v="51"/>
    <d v="2018-05-03T00:00:00"/>
    <x v="2"/>
    <s v="Bendje"/>
    <s v="CMS TOTAL"/>
    <s v="Centre médical"/>
    <s v="Privé"/>
    <n v="30"/>
    <s v="Port Gentil"/>
    <m/>
    <m/>
    <m/>
    <n v="1978"/>
    <n v="5000"/>
    <s v="ND"/>
    <s v="ND"/>
    <n v="5"/>
    <s v="CHR de Ntchengué"/>
    <s v="JOUBERT"/>
    <s v="BRUNO"/>
    <n v="56"/>
    <x v="3"/>
    <x v="6"/>
    <x v="24"/>
    <s v="Santé Publique/ France"/>
    <s v="Remplaçant"/>
    <x v="10"/>
    <n v="5"/>
    <n v="5"/>
    <n v="3"/>
    <n v="2"/>
    <n v="1"/>
    <s v="ND"/>
    <s v="ND"/>
    <s v="ND"/>
    <x v="0"/>
    <x v="10"/>
    <x v="14"/>
    <x v="4"/>
    <s v="Perte de temps"/>
    <s v="Gaspillage de moyens"/>
    <s v="Echec"/>
    <s v="ND"/>
    <s v="ND"/>
    <s v="ND"/>
    <x v="4"/>
    <x v="0"/>
    <x v="5"/>
    <x v="5"/>
    <x v="5"/>
    <x v="5"/>
    <x v="5"/>
    <s v="ND"/>
    <s v="Système d'information des structures privées et praticiens libéraux"/>
    <s v="Messagerie sécurisée de santé"/>
    <s v="Portail de l'Espace Numérique de Santé du Gabon (ENSG) pour les professionnels de la santé et les patients"/>
    <n v="8"/>
    <n v="2"/>
    <n v="2"/>
    <n v="8"/>
    <n v="2"/>
    <n v="2"/>
    <n v="8"/>
    <n v="2"/>
    <n v="2"/>
    <s v="NA"/>
    <s v="Oui"/>
    <n v="5"/>
    <s v="Changement faible"/>
    <s v="Changement faible"/>
    <s v="Changement faible"/>
    <s v="Changement faible"/>
    <s v="Changement faible"/>
    <s v="changement faible"/>
    <s v="Changement faible"/>
    <s v="ND"/>
    <s v="Je suis prêt à changer assez"/>
    <s v="Je suis prêt à changer assez"/>
    <s v="Je suis prêt à changer assez"/>
    <s v="Je suis prêt à changer assez"/>
    <s v="Je suis prêt à changer assez"/>
    <s v="Je suis prêt à changer assez"/>
    <s v="Je suis prêt à changer assez"/>
    <s v="ND"/>
    <s v="ND"/>
    <s v="ND"/>
    <s v="ND"/>
    <s v="Echec de la mise en oeuvre"/>
    <s v="Echec de l'adhésion"/>
    <s v="ND"/>
    <s v="ND"/>
    <s v="ND"/>
    <s v="ND"/>
    <s v="ND"/>
    <s v="ND"/>
    <s v="ND"/>
    <s v="ND"/>
  </r>
  <r>
    <n v="52"/>
    <d v="2018-05-03T00:00:00"/>
    <x v="2"/>
    <s v="Bendje"/>
    <s v="CMS TOTAL"/>
    <s v="Centre médical"/>
    <s v="Privé"/>
    <n v="30"/>
    <s v="Port Gentil"/>
    <m/>
    <m/>
    <m/>
    <n v="1978"/>
    <n v="5000"/>
    <n v="40"/>
    <n v="15"/>
    <n v="5"/>
    <s v="CHR de Ntchengué"/>
    <s v="DARREZOT"/>
    <s v="PATRICK"/>
    <n v="61"/>
    <x v="2"/>
    <x v="4"/>
    <x v="0"/>
    <s v="Université FRANCE"/>
    <n v="1"/>
    <x v="4"/>
    <n v="8"/>
    <n v="8"/>
    <n v="1"/>
    <n v="8"/>
    <n v="1"/>
    <s v="Amélioration performance système de santé"/>
    <s v="Economies"/>
    <s v="Désenclavement des régions"/>
    <x v="2"/>
    <x v="5"/>
    <x v="2"/>
    <x v="4"/>
    <s v="Manque de moyens financiers"/>
    <s v="Manque de compétences"/>
    <s v="Manque de logistique"/>
    <s v="Verrouiller l'attribution des crédits"/>
    <s v="Former les utilisateurs à l'outil informatique"/>
    <s v="Planifier la maintenance"/>
    <x v="0"/>
    <x v="2"/>
    <x v="2"/>
    <x v="2"/>
    <x v="3"/>
    <x v="3"/>
    <x v="2"/>
    <s v="ND"/>
    <s v="Système d'information des structures privées et praticiens libéraux"/>
    <s v="Messagerie sécurisée de santé"/>
    <s v="Portail de l'Espace Numérique de Santé du Gabon (ENSG) pour les professionnels de la santé et les patients"/>
    <n v="8"/>
    <n v="8"/>
    <n v="8"/>
    <n v="8"/>
    <n v="8"/>
    <n v="8"/>
    <n v="8"/>
    <n v="8"/>
    <n v="8"/>
    <s v="Système d'information des structures privées et praticiens libéraux"/>
    <s v="Oui"/>
    <n v="9"/>
    <s v="Aucun changement"/>
    <s v="Changement assez important"/>
    <s v="Changement assez important"/>
    <s v="Changement assez important"/>
    <s v="Changement assez important"/>
    <s v="Changement assez important"/>
    <s v="Changement très important"/>
    <s v="ND"/>
    <s v="Je suis prêt à changer assez"/>
    <s v="Je suis prêt à changer assez"/>
    <s v="Je suis prêt à changer assez"/>
    <s v="Je suis prêt à changer assez"/>
    <s v="Je suis prêt à changer assez"/>
    <s v="Je suis prêt à changer assez"/>
    <s v="Je suis prêt à changer assez"/>
    <s v="ND"/>
    <s v="Meilleure efficience"/>
    <s v="Gain de temps"/>
    <s v="Interopérabilité"/>
    <s v="Réseau informatique insuffisant"/>
    <s v="Manque de moyens financiers"/>
    <s v="Manque de personnel compétents"/>
    <s v="Manque de suivi logistique"/>
    <s v="Peur de la non confidentialité"/>
    <s v="Gestion du projet par des personnes habituées et contrôle de la gestion par un cabinet extérieur"/>
    <m/>
    <m/>
    <m/>
    <s v="Sécurisation garantie"/>
  </r>
  <r>
    <n v="53"/>
    <d v="2018-05-03T00:00:00"/>
    <x v="2"/>
    <s v="Bendje"/>
    <s v="CMS TOTAL"/>
    <s v="Centre médical"/>
    <s v="Privé"/>
    <n v="30"/>
    <s v="Port Gentil"/>
    <m/>
    <m/>
    <m/>
    <n v="1978"/>
    <n v="5000"/>
    <n v="1"/>
    <n v="20"/>
    <n v="5"/>
    <s v="CHR de Ntchengué"/>
    <s v="JOURMA"/>
    <s v="REGIS"/>
    <n v="65"/>
    <x v="2"/>
    <x v="7"/>
    <x v="25"/>
    <s v="CHU Lyon"/>
    <s v="Remplaçant"/>
    <x v="7"/>
    <n v="5"/>
    <n v="5"/>
    <n v="1"/>
    <n v="2"/>
    <n v="3"/>
    <s v="Dossier unique patient"/>
    <s v="Statistiques"/>
    <s v="Epidémiologie"/>
    <x v="0"/>
    <x v="0"/>
    <x v="0"/>
    <x v="3"/>
    <s v="Coût"/>
    <s v="Maintenance"/>
    <s v="ND"/>
    <s v="ND"/>
    <s v="ND"/>
    <s v="ND"/>
    <x v="5"/>
    <x v="0"/>
    <x v="0"/>
    <x v="0"/>
    <x v="0"/>
    <x v="4"/>
    <x v="3"/>
    <s v="ND"/>
    <s v="Système d'information des structures privées et praticiens libéraux"/>
    <s v="Messagerie sécurisée de santé"/>
    <s v="Portail de l'Espace Numérique de Santé du Gabon (ENSG) pour les professionnels de la santé et les patients"/>
    <n v="9"/>
    <n v="8"/>
    <n v="2"/>
    <n v="9"/>
    <n v="8"/>
    <n v="2"/>
    <n v="9"/>
    <n v="8"/>
    <n v="2"/>
    <s v="Système d'information des structures privées et praticiens libéraux"/>
    <s v="Oui"/>
    <n v="7"/>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Meilleur suivi patient"/>
    <s v="ND"/>
    <s v="ND"/>
    <s v="Coût"/>
    <s v="Maintenance"/>
    <s v="ND"/>
    <s v="ND"/>
    <s v="ND"/>
    <s v="ND"/>
    <s v="ND"/>
    <s v="ND"/>
    <s v="ND"/>
    <s v="ND"/>
    <s v="ND"/>
  </r>
  <r>
    <n v="54"/>
    <d v="2018-05-03T00:00:00"/>
    <x v="2"/>
    <s v="Bendje"/>
    <s v="CMS TOTAL"/>
    <s v="Centre médical"/>
    <s v="Privé"/>
    <n v="30"/>
    <s v="Port Gentil"/>
    <m/>
    <m/>
    <m/>
    <n v="1978"/>
    <n v="5000"/>
    <n v="40"/>
    <n v="15"/>
    <n v="5"/>
    <s v="CHR de Ntchengué"/>
    <s v="MEYE"/>
    <s v="SYRILLE"/>
    <n v="42"/>
    <x v="2"/>
    <x v="4"/>
    <x v="0"/>
    <s v="FMSS/USS Libreville"/>
    <n v="12"/>
    <x v="6"/>
    <n v="4"/>
    <n v="6"/>
    <n v="4"/>
    <n v="5"/>
    <n v="4"/>
    <s v="Mettre en commun les données des médecins"/>
    <s v="Partage des dossiers médicaux"/>
    <s v="Meilleur suivi des patients"/>
    <x v="8"/>
    <x v="0"/>
    <x v="2"/>
    <x v="13"/>
    <s v="Perte de la confidentialité_x000a_"/>
    <s v="ND"/>
    <s v="ND"/>
    <s v="Sécurisation des accès"/>
    <s v="ND"/>
    <s v="ND"/>
    <x v="2"/>
    <x v="0"/>
    <x v="2"/>
    <x v="5"/>
    <x v="5"/>
    <x v="5"/>
    <x v="5"/>
    <s v="ND"/>
    <s v="Système d'information des structures privées et praticiens libéraux"/>
    <s v="Messagerie sécurisée de santé"/>
    <s v="Portail de l'Espace Numérique de Santé du Gabon (ENSG) pour les professionnels de la santé et les patients"/>
    <n v="5"/>
    <n v="6"/>
    <n v="5"/>
    <n v="6"/>
    <n v="5"/>
    <n v="4"/>
    <n v="7"/>
    <n v="6"/>
    <n v="4"/>
    <s v="Portail de l'Espace Numérique de Santé du Gabon (ENSG) pour les professionnels de la santé et les patients"/>
    <s v="Oui"/>
    <n v="5"/>
    <s v="Changement plus ou moins important"/>
    <s v="Changement plus ou moins important"/>
    <s v="Changement assez important"/>
    <s v="Changement assez important"/>
    <s v="Changement plus ou moins important"/>
    <s v="Changement très important"/>
    <s v="Changement plus ou moins important"/>
    <s v="ND"/>
    <s v="Je suis prêt à plus ou moins changer"/>
    <s v="Je suis un peu prêt à changer"/>
    <s v="Je suis prêt à plus ou moins changer"/>
    <s v="Je suis prêt à plus ou moins changer"/>
    <s v="Je suis un peu prêt à changer"/>
    <s v="Je suis prêt à changer assez"/>
    <s v="Je suis un peu prêt à changer"/>
    <s v="ND"/>
    <s v="ND"/>
    <s v="Confidentialité"/>
    <s v="ND"/>
    <s v="ND"/>
    <s v="Piratage"/>
    <s v="Hacker"/>
    <s v="ND"/>
    <s v="ND"/>
    <s v="ND"/>
    <s v="ND"/>
    <s v="ND"/>
    <s v="ND"/>
    <s v="ND"/>
  </r>
  <r>
    <n v="55"/>
    <d v="2018-05-04T00:00:00"/>
    <x v="2"/>
    <s v="Bendje"/>
    <s v="POLYCLINIQUE BILIE_x000a_"/>
    <s v="Polyclinique"/>
    <s v="Privé"/>
    <n v="65"/>
    <s v="Port Gentil"/>
    <m/>
    <m/>
    <m/>
    <n v="1990"/>
    <n v="140000"/>
    <n v="80"/>
    <n v="15"/>
    <n v="8"/>
    <s v="CHR de Ntchengué"/>
    <s v="WOAMEKPO"/>
    <s v="Rita"/>
    <n v="62"/>
    <x v="3"/>
    <x v="6"/>
    <x v="0"/>
    <s v="ENAM/ TOGO"/>
    <n v="22"/>
    <x v="0"/>
    <n v="2"/>
    <s v="NA"/>
    <n v="3"/>
    <n v="5"/>
    <n v="2"/>
    <s v="Aboutissement du projet"/>
    <s v="ND"/>
    <s v="ND"/>
    <x v="4"/>
    <x v="5"/>
    <x v="16"/>
    <x v="14"/>
    <s v="Mettre les personnes à la place qu'il faut"/>
    <s v="Contrôle systématique"/>
    <s v="ND"/>
    <s v="ND"/>
    <s v="ND"/>
    <s v="ND"/>
    <x v="4"/>
    <x v="4"/>
    <x v="5"/>
    <x v="5"/>
    <x v="5"/>
    <x v="5"/>
    <x v="5"/>
    <s v="ND"/>
    <s v="Système d'information des structures privées et praticiens libéraux"/>
    <s v="Outils innovant pour la prévention et la promotion de la santé"/>
    <s v="Hébergement des données"/>
    <n v="4"/>
    <n v="8"/>
    <n v="8"/>
    <n v="4"/>
    <n v="8"/>
    <n v="8"/>
    <n v="4"/>
    <n v="8"/>
    <n v="8"/>
    <s v="Outils innovant pour la prévention et la promotion de la santé"/>
    <s v="Non"/>
    <n v="3"/>
    <s v="Changement plus ou moins important"/>
    <s v="Changement plus ou moins important"/>
    <s v="NA"/>
    <s v="Changement assez important"/>
    <s v="Changement assez important"/>
    <s v="Changement très important"/>
    <s v="Changement assez important"/>
    <s v="Projet bien acceuilli"/>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u travail"/>
    <s v="ND"/>
    <s v="ND"/>
    <s v="Détournement"/>
    <s v="Abandon"/>
    <s v="Incompétence"/>
    <s v="ND"/>
    <s v="ND"/>
    <s v="Compétence"/>
    <s v="Surveillance"/>
    <s v="Bonne formation"/>
    <s v="ND"/>
    <s v="ND"/>
  </r>
  <r>
    <n v="56"/>
    <d v="2018-05-04T00:00:00"/>
    <x v="2"/>
    <s v="Bendje"/>
    <s v="POLYCLINIQUE BILIE_x000a_"/>
    <s v="Polyclinique"/>
    <s v="Privé"/>
    <n v="65"/>
    <s v="Port Gentil"/>
    <m/>
    <m/>
    <m/>
    <n v="1990"/>
    <n v="140000"/>
    <n v="80"/>
    <n v="15"/>
    <n v="8"/>
    <s v="CHR de Ntchengué"/>
    <s v="ETOUGHE"/>
    <s v="JENIFER"/>
    <n v="45"/>
    <x v="3"/>
    <x v="6"/>
    <x v="26"/>
    <s v="Ecole interprovinciale de santé de Mouila"/>
    <s v="2,8 "/>
    <x v="6"/>
    <n v="5"/>
    <s v="NA"/>
    <n v="4"/>
    <n v="9"/>
    <n v="6"/>
    <s v="ND"/>
    <s v="ND"/>
    <s v="Aboutissement du projet"/>
    <x v="7"/>
    <x v="3"/>
    <x v="3"/>
    <x v="14"/>
    <s v="Détournement de fond_x000a_"/>
    <s v="ND"/>
    <s v="ND"/>
    <s v="ND"/>
    <s v="ND"/>
    <s v="ND"/>
    <x v="4"/>
    <x v="2"/>
    <x v="5"/>
    <x v="5"/>
    <x v="5"/>
    <x v="5"/>
    <x v="5"/>
    <s v="ND"/>
    <s v="Système d'information des structures privées et praticiens libéraux"/>
    <s v="Outils innovant pour la prévention et la promotion de la santé"/>
    <s v="Hébergement des données"/>
    <n v="4"/>
    <n v="4"/>
    <n v="5"/>
    <n v="3"/>
    <n v="3"/>
    <n v="4"/>
    <n v="7"/>
    <n v="8"/>
    <n v="4"/>
    <s v="Hébergement des données"/>
    <s v="Oui"/>
    <n v="9"/>
    <s v="Changement plus ou moins important"/>
    <s v="Changement assez important"/>
    <s v="NA"/>
    <s v="Changement faible"/>
    <s v="Changement très important"/>
    <s v="Aucun changement"/>
    <s v="NA"/>
    <s v="ND"/>
    <s v="Je ne suis pas du tout prêt à changer"/>
    <s v="Je suis un peu prêt à changer"/>
    <s v="Je suis prêt à plus ou moins changer"/>
    <s v="Je suis prêt à changer assez"/>
    <s v="NA"/>
    <s v="Je suis prêt à beaucoup changer"/>
    <s v="NA"/>
    <s v="ND"/>
    <s v="ND"/>
    <s v="ND"/>
    <s v="Hébergement de données"/>
    <s v="ND"/>
    <s v="ND"/>
    <s v="ND"/>
    <s v="ND"/>
    <s v="ND"/>
    <s v="Cela facilitera beaucoup de changements"/>
    <s v="ND"/>
    <s v="ND"/>
    <s v="ND"/>
    <s v="ND"/>
  </r>
  <r>
    <n v="57"/>
    <d v="2018-05-04T00:00:00"/>
    <x v="2"/>
    <s v="Bendje"/>
    <s v="POLYCLINIQUE BILIE_x000a_"/>
    <s v="Polyclinique"/>
    <s v="Privé"/>
    <n v="65"/>
    <s v="Port Gentil"/>
    <m/>
    <m/>
    <m/>
    <n v="1990"/>
    <n v="140000"/>
    <n v="80"/>
    <n v="15"/>
    <n v="8"/>
    <s v="CHR de Ntchengué"/>
    <s v="ALEM R."/>
    <s v="RUTH"/>
    <n v="58"/>
    <x v="3"/>
    <x v="6"/>
    <x v="27"/>
    <s v="Ecole Nationale de santé du Gabon (INSAS)"/>
    <n v="3"/>
    <x v="8"/>
    <n v="5"/>
    <n v="8"/>
    <n v="3"/>
    <n v="5"/>
    <n v="4"/>
    <s v="Aboutissement du projet"/>
    <s v="Application dans les structures privées"/>
    <s v="ND"/>
    <x v="8"/>
    <x v="3"/>
    <x v="0"/>
    <x v="8"/>
    <s v="Mauvais suivi"/>
    <s v="Non aboutissement du projet"/>
    <s v="ND"/>
    <s v="Evaluation permanente"/>
    <s v="Vérification des fonds"/>
    <s v="ND"/>
    <x v="3"/>
    <x v="3"/>
    <x v="3"/>
    <x v="4"/>
    <x v="4"/>
    <x v="0"/>
    <x v="0"/>
    <s v="ND"/>
    <s v="Système d'information des structures privées et praticiens libéraux"/>
    <s v="Outils innovant pour la prévention et la promotion de la santé"/>
    <s v="Hébergement des données"/>
    <n v="6"/>
    <n v="5"/>
    <n v="7"/>
    <n v="6"/>
    <n v="6"/>
    <n v="6"/>
    <n v="6"/>
    <n v="6"/>
    <n v="5"/>
    <s v="Système d'information des structures privées et praticiens libéraux"/>
    <s v="Oui"/>
    <n v="8"/>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u fonctionnement des outils"/>
    <s v="Meilleure traçabilité des activités"/>
    <s v="Bonne organisation du travail"/>
    <s v="Pas assez de moyens financiers de l'Etat et de la Banque Mondiale"/>
    <s v="Structures privées ne bénéficient pas du projet"/>
    <s v="Transparence financière"/>
    <s v="Entreprise fictive"/>
    <s v="ND"/>
    <s v="Avoir les ressources nécessaires_x000a_"/>
    <s v="Implication des responsables"/>
    <s v="Contrôle des travaux"/>
    <s v="Avoir des entreprises crédibles"/>
    <s v="ND"/>
  </r>
  <r>
    <n v="58"/>
    <d v="2018-05-04T00:00:00"/>
    <x v="2"/>
    <s v="Bendje"/>
    <s v="POLYCLINIQUE BILIE_x000a_"/>
    <s v="Polyclinique"/>
    <s v="Privé"/>
    <n v="65"/>
    <s v="Port Gentil"/>
    <m/>
    <m/>
    <m/>
    <n v="1990"/>
    <n v="140000"/>
    <s v="ND"/>
    <s v="ND"/>
    <n v="8"/>
    <s v="CHR de Ntchengué"/>
    <s v="MOUSSAVOU "/>
    <s v="ORPHEE BRETT"/>
    <n v="42"/>
    <x v="0"/>
    <x v="3"/>
    <x v="28"/>
    <s v="M2 Management des E/ses/ Fondation MERCURE (BRUXELLES)"/>
    <n v="4"/>
    <x v="8"/>
    <n v="5"/>
    <n v="10"/>
    <n v="1"/>
    <n v="7"/>
    <n v="3"/>
    <s v="Dotations effectives du matériel de haute technologie"/>
    <s v="Installation gratuite des systèmes de réseau"/>
    <s v="Contrôle périodique des statistiques et à long terme"/>
    <x v="3"/>
    <x v="3"/>
    <x v="0"/>
    <x v="10"/>
    <s v="Sécuriser les informations"/>
    <s v="Absence de maintenance"/>
    <s v="Suivi de statistiques"/>
    <s v="Accès et confidentialité stricte"/>
    <s v="Mise en place d'un technicien en statistique"/>
    <s v="Mise en place d'un ingénieur statistique"/>
    <x v="3"/>
    <x v="0"/>
    <x v="2"/>
    <x v="4"/>
    <x v="4"/>
    <x v="4"/>
    <x v="0"/>
    <s v="En attente immédiate et urgente du sytème"/>
    <s v="Système d'information des structures privées et praticiens libéraux"/>
    <s v="Outils innovant pour la prévention et la promotion de la santé"/>
    <s v="Hébergement des données"/>
    <n v="10"/>
    <n v="7"/>
    <n v="5"/>
    <n v="8"/>
    <n v="5"/>
    <n v="3"/>
    <n v="10"/>
    <n v="10"/>
    <n v="8"/>
    <s v="Hébergement des données"/>
    <s v="Oui"/>
    <n v="10"/>
    <s v="Changement assez important"/>
    <s v="Changement très important"/>
    <s v="Changement très important"/>
    <s v="Changement assez important"/>
    <s v="Changement très important"/>
    <s v="Changement très important"/>
    <s v="Changement plus ou moins important"/>
    <s v="Urgence sur la mise en place et la dotation des outils"/>
    <s v="Je suis prêt à beaucoup changer"/>
    <s v="Je suis prêt à changer assez"/>
    <s v="Je suis prêt à changer assez"/>
    <s v="Je suis prêt à beaucoup changer"/>
    <s v="Je suis prêt à beaucoup changer"/>
    <s v="Je suis prêt à beaucoup changer"/>
    <s v="Je suis prêt à plus ou moins changer"/>
    <s v="Reste très inquiet sur la confidentialité des informations"/>
    <s v="Système de sécurité High Tech"/>
    <s v="Accent sur la confidentialité des données"/>
    <s v="Dotation d'in matériel haut de gamme"/>
    <s v="Sécurité des informations"/>
    <s v="Gestion de la confidentialité"/>
    <s v="Passage des fonds vers l'Etat"/>
    <s v="Formation par l'Etat"/>
    <s v="Maintenance et sytème de contrôle"/>
    <s v="Accès contrôlé et limité"/>
    <s v="Accès limité aux professionnels de santé"/>
    <s v="S'adresser directement aux structures"/>
    <s v="Choisir les personnes compétentes des structures"/>
    <s v="Formation des opérateurs directs"/>
  </r>
  <r>
    <n v="59"/>
    <d v="2018-05-04T00:00:00"/>
    <x v="2"/>
    <s v="Bendje"/>
    <s v="POLYCLINIQUE BILIE_x000a_"/>
    <s v="Polyclinique"/>
    <s v="Privé"/>
    <n v="65"/>
    <s v="Port Gentil"/>
    <m/>
    <m/>
    <m/>
    <n v="1990"/>
    <n v="140000"/>
    <s v="ND"/>
    <s v="ND"/>
    <n v="8"/>
    <s v="CHR de Ntchengué"/>
    <s v="MAMFOUMBI"/>
    <s v="MARIELLE"/>
    <n v="38"/>
    <x v="0"/>
    <x v="3"/>
    <x v="1"/>
    <s v="Management d'E/se"/>
    <s v="5,4"/>
    <x v="4"/>
    <n v="4"/>
    <s v="NA"/>
    <n v="5"/>
    <n v="7"/>
    <n v="10"/>
    <s v="Le projet contribuera à l'amélioration des enregistrements des données des patients afin de contribuer à la bonne gestion des informations des patients"/>
    <s v="Améliorer la prise en charge du patient"/>
    <s v="ND"/>
    <x v="4"/>
    <x v="3"/>
    <x v="0"/>
    <x v="10"/>
    <s v="Manque de suivi"/>
    <s v="Manque d'organisation"/>
    <s v="Manque d'outils"/>
    <s v="Aller au terme"/>
    <s v="Mettre en place les mesures de contrôle"/>
    <s v="ND"/>
    <x v="2"/>
    <x v="4"/>
    <x v="6"/>
    <x v="2"/>
    <x v="2"/>
    <x v="6"/>
    <x v="6"/>
    <s v="ND"/>
    <s v="Système d'information des structures privées et praticiens libéraux"/>
    <s v="Outils innovant pour la prévention et la promotion de la santé"/>
    <s v="Hébergement des données"/>
    <n v="5"/>
    <n v="4"/>
    <n v="1"/>
    <n v="6"/>
    <n v="7"/>
    <n v="7"/>
    <n v="6"/>
    <n v="5"/>
    <n v="5"/>
    <s v="Outils innovant pour la prévention et la promotion de la santé"/>
    <s v="Oui"/>
    <n v="10"/>
    <s v="NA"/>
    <s v="Changement assez important"/>
    <s v="Changement très important"/>
    <s v="Changement assez important"/>
    <s v="NA"/>
    <s v="Changement assez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s conditions de travail"/>
    <s v="Mettre en place un système de contrôle"/>
    <s v="Suivie et contrôle des données patients"/>
    <s v="Adhésion"/>
    <s v="Compréhension"/>
    <s v="ND"/>
    <s v="ND"/>
    <s v="ND"/>
    <s v="Sensibiliser"/>
    <s v="Former"/>
    <s v="ND"/>
    <s v="ND"/>
    <s v="ND"/>
  </r>
  <r>
    <n v="60"/>
    <d v="2018-05-04T00:00:00"/>
    <x v="2"/>
    <s v="Bendje"/>
    <s v="POLYCLINIQUE BILIE_x000a_"/>
    <s v="Polyclinique"/>
    <s v="Privé"/>
    <n v="65"/>
    <s v="Port Gentil"/>
    <m/>
    <m/>
    <m/>
    <n v="1990"/>
    <n v="140000"/>
    <n v="89"/>
    <n v="10"/>
    <n v="8"/>
    <s v="CHR de Ntchengué"/>
    <s v="ONDO"/>
    <s v="CLAUDIA"/>
    <n v="44"/>
    <x v="3"/>
    <x v="6"/>
    <x v="29"/>
    <s v="ND"/>
    <n v="19"/>
    <x v="8"/>
    <n v="2"/>
    <n v="6"/>
    <n v="2"/>
    <n v="10"/>
    <n v="4"/>
    <s v="L'amélioration "/>
    <s v="ND"/>
    <s v="ND"/>
    <x v="2"/>
    <x v="3"/>
    <x v="12"/>
    <x v="15"/>
    <s v="Manque de suivi"/>
    <s v="Détournement de fonds"/>
    <s v="Abandon"/>
    <s v="La réalisation"/>
    <s v="ND"/>
    <s v="ND"/>
    <x v="3"/>
    <x v="3"/>
    <x v="3"/>
    <x v="4"/>
    <x v="4"/>
    <x v="0"/>
    <x v="0"/>
    <s v="ND"/>
    <s v="Système d'information des structures privées et praticiens libéraux"/>
    <s v="Outils innovant pour la prévention et la promotion de la santé"/>
    <s v="Hébergement des données"/>
    <n v="4"/>
    <n v="4"/>
    <n v="4"/>
    <n v="3"/>
    <n v="6"/>
    <n v="7"/>
    <n v="2"/>
    <n v="6"/>
    <n v="7"/>
    <s v="Outils innovant pour la prévention et la promotion de la santé"/>
    <s v="Oui"/>
    <n v="9"/>
    <s v="Changement assez important"/>
    <s v="Changement plus ou moins important"/>
    <s v="Changement plus ou moins important"/>
    <s v="Changement très important"/>
    <s v="Changement assez important"/>
    <s v="Changement très important"/>
    <s v="Changement plus ou moins important"/>
    <s v="On veut de l'amélioration"/>
    <s v="Je suis prêt à changer assez"/>
    <s v="Je suis prêt à plus ou moins changer"/>
    <s v="NA"/>
    <s v="Je suis un peu prêt à changer"/>
    <s v="Je suis prêt à beaucoup changer"/>
    <s v="NA"/>
    <s v="Je suis prêt à changer assez"/>
    <s v="L'amélioration"/>
    <s v="Bon suivi du travail_x000a_"/>
    <s v="ND"/>
    <s v="ND"/>
    <s v="Manque de suivi"/>
    <s v="Détournement de fond"/>
    <s v="Incompétence"/>
    <s v="Abandon"/>
    <s v="ND"/>
    <s v="Réalisation"/>
    <s v="Compétence"/>
    <s v="Le sérieux"/>
    <s v="L'aboutissement"/>
    <s v="ND"/>
  </r>
  <r>
    <n v="61"/>
    <d v="2018-05-04T00:00:00"/>
    <x v="2"/>
    <s v="Bendje"/>
    <s v="POLYCLINIQUE BILIE_x000a_"/>
    <s v="Polyclinique"/>
    <s v="Privé"/>
    <n v="65"/>
    <s v="Port Gentil"/>
    <m/>
    <m/>
    <m/>
    <n v="1990"/>
    <n v="140000"/>
    <n v="80"/>
    <n v="15"/>
    <n v="8"/>
    <s v="CHR de Ntchengué"/>
    <s v="DIA née GNINGME NKOGHE_x000a_"/>
    <s v="ARLETTE"/>
    <n v="55"/>
    <x v="3"/>
    <x v="6"/>
    <x v="30"/>
    <s v="ENSAS"/>
    <n v="5"/>
    <x v="6"/>
    <n v="5"/>
    <n v="10"/>
    <n v="1"/>
    <n v="10"/>
    <n v="10"/>
    <s v="Améliorer les conditions de travail"/>
    <s v="Faire des formations au niveau supérieur"/>
    <s v="Donner les moyens aux structures privées"/>
    <x v="4"/>
    <x v="3"/>
    <x v="3"/>
    <x v="2"/>
    <s v="Ne pas aboutir"/>
    <s v="Détournement de fonds"/>
    <s v="Manque de vigilance"/>
    <s v="Enlever toutes les immondices"/>
    <s v="Donner directement les fonds aux concernés"/>
    <s v="Vérifier toujours le projet à chaque dépense"/>
    <x v="2"/>
    <x v="6"/>
    <x v="6"/>
    <x v="3"/>
    <x v="3"/>
    <x v="2"/>
    <x v="2"/>
    <s v="ND"/>
    <s v="Système d'information des structures privées et praticiens libéraux"/>
    <s v="Outils innovant pour la prévention et la promotion de la santé"/>
    <s v="Hébergement des données"/>
    <n v="5"/>
    <n v="7"/>
    <n v="8"/>
    <n v="4"/>
    <n v="7"/>
    <n v="4"/>
    <n v="6"/>
    <n v="8"/>
    <n v="8"/>
    <s v="Hébergement des données"/>
    <s v="Oui"/>
    <n v="9"/>
    <s v="Changement très important"/>
    <s v="Changement assez important"/>
    <s v="Changement assez important"/>
    <s v="Changement assez important"/>
    <s v="Changement très important"/>
    <s v="Changement très important"/>
    <s v="Changement plus ou moins important"/>
    <s v="ND"/>
    <s v="Je suis prêt à beaucoup changer"/>
    <s v="Je suis prêt à beaucoup changer"/>
    <s v="Je suis prêt à changer assez"/>
    <s v="Je suis prêt à beaucoup changer"/>
    <s v="Je suis prêt à beaucoup changer"/>
    <s v="Je suis prêt à beaucoup changer"/>
    <s v="Je suis prêt à changer assez"/>
    <s v="Meilleur suivi patient"/>
    <s v="Des formations"/>
    <s v="Un meilleur suivi patient"/>
    <s v="ND"/>
    <s v="Manque de suivi"/>
    <s v="Détournement de fond"/>
    <s v="Abandon du projet"/>
    <s v="Incompétence"/>
    <s v="ND"/>
    <s v="Suivre le projet jusqu'à son terme"/>
    <s v="Suivi des règles/ sanctions"/>
    <s v="ND"/>
    <s v="ND"/>
    <s v="ND"/>
  </r>
  <r>
    <n v="62"/>
    <d v="2018-05-04T00:00:00"/>
    <x v="2"/>
    <s v="Bendje"/>
    <s v="CHR POG/ Ntchengué"/>
    <s v="CHR"/>
    <s v="Public civil"/>
    <n v="400"/>
    <s v="Port Gentil"/>
    <m/>
    <m/>
    <m/>
    <n v="2002"/>
    <n v="146000"/>
    <n v="5"/>
    <s v="60min"/>
    <n v="0"/>
    <s v="CHR de Ntchengué"/>
    <s v="MOUKAKI- ONDJOKOU"/>
    <s v="MERECE"/>
    <n v="41"/>
    <x v="2"/>
    <x v="7"/>
    <x v="23"/>
    <s v="UOB"/>
    <n v="3"/>
    <x v="5"/>
    <n v="4"/>
    <n v="8"/>
    <n v="3"/>
    <n v="8"/>
    <n v="5"/>
    <s v="Meilleur partage de l'information_x000a_"/>
    <s v="Rapidité de prise en charge"/>
    <s v="Meilleur identification des intervenants sur les mêmes  malades"/>
    <x v="3"/>
    <x v="0"/>
    <x v="12"/>
    <x v="4"/>
    <s v="Surcharge de travail administratif"/>
    <s v="ND"/>
    <s v="ND"/>
    <s v="ND"/>
    <s v="ND"/>
    <s v="ND"/>
    <x v="3"/>
    <x v="3"/>
    <x v="3"/>
    <x v="4"/>
    <x v="4"/>
    <x v="0"/>
    <x v="0"/>
    <s v="ND"/>
    <s v="Systèmes d’Information Hospitaliers (SIH)"/>
    <s v="Hébergement des données"/>
    <s v="Outils innovant pour la prévention et la promotion de la santé"/>
    <n v="8"/>
    <n v="8"/>
    <n v="8"/>
    <n v="8"/>
    <n v="8"/>
    <n v="8"/>
    <n v="6"/>
    <n v="8"/>
    <n v="6"/>
    <s v="Systèmes d’Information Hospitaliers (SIH)"/>
    <s v="Oui"/>
    <n v="8"/>
    <s v="Changement assez important"/>
    <s v="Changement assez important"/>
    <s v="Changement assez important"/>
    <s v="Changement assez important"/>
    <s v="Changement plus ou moins important"/>
    <s v="Changement assez important"/>
    <s v="Changement plus ou moins important"/>
    <s v="ND"/>
    <s v="Je suis prêt à beaucoup changer"/>
    <s v="Je suis prêt à beaucoup changer"/>
    <s v="Je suis prêt à beaucoup changer"/>
    <s v="Je suis prêt à beaucoup changer"/>
    <s v="Je suis prêt à changer assez"/>
    <s v="Je suis prêt à changer assez"/>
    <s v="Je suis prêt à changer assez"/>
    <s v="ND"/>
    <s v="Meilleure connaissance des patients"/>
    <s v="Meilleure collaboration entre personnel de santé"/>
    <s v="Meilleur séjour hospitalier des patients"/>
    <s v="Résistance au changement"/>
    <s v="Dépendance totale aux SIS"/>
    <s v="ND"/>
    <s v="ND"/>
    <s v="ND"/>
    <s v="Information et Formation"/>
    <s v="ND"/>
    <s v="ND"/>
    <s v="ND"/>
    <s v="ND"/>
  </r>
  <r>
    <n v="63"/>
    <d v="2018-05-04T00:00:00"/>
    <x v="2"/>
    <s v="Bendje"/>
    <s v="CHR POG/ Ntchengué"/>
    <s v="CHR"/>
    <s v="Public civil"/>
    <n v="400"/>
    <s v="Port Gentil"/>
    <m/>
    <m/>
    <m/>
    <n v="2002"/>
    <n v="146000"/>
    <s v="ND"/>
    <n v="15"/>
    <n v="0"/>
    <s v="CHR de Ntchengué"/>
    <s v="N'GOTHANG EKOMI"/>
    <s v="MARIE JOSE"/>
    <n v="50"/>
    <x v="3"/>
    <x v="5"/>
    <x v="31"/>
    <s v="FMSS/GABON et Ecole des Cadres/ Dijon (FRANCE)"/>
    <n v="20"/>
    <x v="8"/>
    <n v="5"/>
    <n v="10"/>
    <n v="4"/>
    <n v="10"/>
    <n v="10"/>
    <s v="Amélioration de la qualité de la Relation CLient"/>
    <s v="Redressement du comportement du personnel"/>
    <s v="Renforcer la confidentialité entre soignants et soignés"/>
    <x v="4"/>
    <x v="0"/>
    <x v="3"/>
    <x v="8"/>
    <s v="La mauvaise utilisation des appareils"/>
    <s v="Accès non sécurisé à toutes les personnes"/>
    <s v="ND"/>
    <s v="Maintenir les appareils en bon état pour éviter un dysfonctionnement"/>
    <s v="Sécuriser les données"/>
    <s v="ND"/>
    <x v="2"/>
    <x v="2"/>
    <x v="2"/>
    <x v="0"/>
    <x v="0"/>
    <x v="4"/>
    <x v="3"/>
    <s v="ND"/>
    <s v="Systèmes d’Information Hospitaliers (SIH)"/>
    <s v="Hébergement des données"/>
    <s v="Outils innovant pour la prévention et la promotion de la santé"/>
    <n v="10"/>
    <n v="10"/>
    <n v="10"/>
    <n v="10"/>
    <n v="10"/>
    <n v="10"/>
    <n v="10"/>
    <n v="5"/>
    <n v="5"/>
    <s v="Systèmes d’Information Hospitaliers (SIH)"/>
    <s v="Oui"/>
    <n v="10"/>
    <s v="Changement faible"/>
    <s v="Changement plus ou moins important"/>
    <s v="Changement faible"/>
    <s v="Changement très important"/>
    <s v="Changement très important"/>
    <s v="Changement assez important"/>
    <s v="Changement plus ou moins important"/>
    <s v="ND"/>
    <s v="Je ne suis pas du tout prêt à changer"/>
    <s v="Je suis un peu prêt à changer"/>
    <s v="Je suis un peu prêt à changer"/>
    <s v="Je suis prêt à plus ou moins changer"/>
    <s v="Je suis prêt à plus ou moins changer"/>
    <s v="Je suis prêt à beaucoup changer"/>
    <s v="Je ne suis pas du tout prêt à changer"/>
    <s v="ND"/>
    <s v="Que le projet aboutisse et nous évaluerons sur le terrain"/>
    <s v="ND"/>
    <s v="ND"/>
    <s v="Fuite des codes/données"/>
    <s v="Mauvaise utilisation des outils"/>
    <s v="Refus d'utilisation des outils par certains praticiens"/>
    <s v="ND"/>
    <s v="ND"/>
    <s v="Sécuriser les données/codes"/>
    <s v="Former les utilisateurs"/>
    <s v="ND"/>
    <s v="ND"/>
    <s v="ND"/>
  </r>
  <r>
    <n v="64"/>
    <d v="2018-05-04T00:00:00"/>
    <x v="2"/>
    <s v="Bendje"/>
    <s v="CHR POG/ Ntchengué"/>
    <s v="CHR"/>
    <s v="Public civil"/>
    <n v="400"/>
    <s v="Port Gentil"/>
    <m/>
    <m/>
    <m/>
    <n v="2002"/>
    <n v="146000"/>
    <s v="ND"/>
    <n v="15"/>
    <n v="0"/>
    <s v="CHR de Ntchengué"/>
    <s v="NZAMBA APORO"/>
    <s v="ANNICK RACHEL"/>
    <n v="48"/>
    <x v="2"/>
    <x v="7"/>
    <x v="32"/>
    <s v="CHU IBN SINA RABAT / MAROC"/>
    <n v="8"/>
    <x v="6"/>
    <n v="2"/>
    <n v="7"/>
    <n v="1"/>
    <n v="8"/>
    <n v="5"/>
    <s v="Meilleure connexion internet"/>
    <s v="Meilleure adhésion aux matériels informatiques"/>
    <s v="De meilleurs techniciens pour l'entretien du matériel informatique"/>
    <x v="3"/>
    <x v="0"/>
    <x v="3"/>
    <x v="13"/>
    <s v="La non adhésion de certains collaborateurs"/>
    <s v="Manque d'entretien du matériel"/>
    <s v="Oublie de mise à jour de données par excès de travail"/>
    <s v="Sensibiliser d'avantage"/>
    <s v="Faut des techniciens accessibles en cas de panne"/>
    <s v="Limiter le nb de malades à  10 par jour et par médecin"/>
    <x v="3"/>
    <x v="3"/>
    <x v="3"/>
    <x v="0"/>
    <x v="4"/>
    <x v="0"/>
    <x v="2"/>
    <s v="quasiment inexistant"/>
    <s v="Systèmes d’Information Hospitaliers (SIH)"/>
    <s v="Hébergement des données"/>
    <s v="Outils innovant pour la prévention et la promotion de la santé"/>
    <n v="10"/>
    <n v="1"/>
    <n v="1"/>
    <n v="10"/>
    <n v="5"/>
    <n v="5"/>
    <n v="10"/>
    <n v="10"/>
    <n v="10"/>
    <s v="Outils innovant pour la prévention et la promotion de la santé"/>
    <s v="Oui"/>
    <n v="9"/>
    <s v="Changement très important"/>
    <s v="Changement très important"/>
    <s v="Changement assez important"/>
    <s v="Changement très important"/>
    <s v="Changement très important"/>
    <s v="Changement très important"/>
    <s v="NA"/>
    <s v="ND"/>
    <s v="Je suis prêt à beaucoup changer"/>
    <s v="Je suis prêt à beaucoup changer"/>
    <s v="Je suis prêt à plus ou moins changer"/>
    <s v="Je suis prêt à changer assez"/>
    <s v="Je suis prêt à changer assez"/>
    <s v="Je suis prêt à beaucoup changer"/>
    <s v="Je suis prêt à changer assez"/>
    <s v="ND"/>
    <s v="Amélioration dans la prise en charge du patient"/>
    <s v="Evolution des mentalités des agents et de la population"/>
    <s v="Meilleure connaissance en peu de temps du patient"/>
    <s v="Absence d'entretien du matériel"/>
    <s v="Non adhésion des collaborateurs"/>
    <s v="Disponibilité de l'énergie électrique"/>
    <s v="La crainte pour certains collaborateurs de voir qu'ils ne travaillent pas"/>
    <s v="La disponibilité du matériel informatique"/>
    <s v="Bons techniciens pour l'entretien"/>
    <s v="Formation continue des collaborateurs"/>
    <s v="Groupe électrogène performant"/>
    <s v="Ne pas mettre la pression en cas d'absence prolongée"/>
    <s v="Eviter les pannes, le système d'entretien du matériel doit être performant/ Ne pas attendre qu'il tombe en panne"/>
  </r>
  <r>
    <n v="65"/>
    <d v="2018-05-04T00:00:00"/>
    <x v="2"/>
    <s v="Bendje"/>
    <s v="CHR POG/ Ntchengué"/>
    <s v="CHR"/>
    <s v="Public civil"/>
    <n v="400"/>
    <s v="Port Gentil"/>
    <m/>
    <m/>
    <m/>
    <n v="2002"/>
    <n v="146000"/>
    <s v="ND"/>
    <n v="15"/>
    <n v="0"/>
    <s v="CHR de Ntchengué"/>
    <s v="NGOUNDOU EP. MBINA M."/>
    <s v="CATHERINE"/>
    <n v="47"/>
    <x v="3"/>
    <x v="6"/>
    <x v="33"/>
    <s v="ENASS/INFASS"/>
    <n v="18"/>
    <x v="6"/>
    <n v="4"/>
    <n v="9"/>
    <n v="6"/>
    <n v="10"/>
    <n v="8"/>
    <s v="Formation du personnel"/>
    <s v="Rendre disponible le matériel"/>
    <s v="Maintenir le projet pour l'amélioration des conditions de santé"/>
    <x v="4"/>
    <x v="5"/>
    <x v="6"/>
    <x v="2"/>
    <s v="Accessibilité du matériel dans les départements"/>
    <s v="Personnel soignant"/>
    <s v="Système de contrôle du projet"/>
    <s v="Disponibiliser les outils de travail de tous les hôpitaux"/>
    <s v="Formation du personnel médical et para-médical"/>
    <s v="Contrôle sur l'application du projet"/>
    <x v="0"/>
    <x v="0"/>
    <x v="2"/>
    <x v="3"/>
    <x v="3"/>
    <x v="2"/>
    <x v="3"/>
    <s v="ND_x000a_"/>
    <s v="Systèmes d’Information Hospitaliers (SIH)"/>
    <s v="Hébergement des données"/>
    <s v="Outils innovant pour la prévention et la promotion de la santé"/>
    <n v="8"/>
    <n v="10"/>
    <n v="8"/>
    <n v="6"/>
    <n v="10"/>
    <n v="7"/>
    <n v="7"/>
    <n v="10"/>
    <n v="8"/>
    <s v="Systèmes d’Information Hospitaliers (SIH)"/>
    <s v="Oui"/>
    <n v="10"/>
    <s v="Changement assez important"/>
    <s v="Changement très important"/>
    <s v="Changement très important"/>
    <s v="Changement très important"/>
    <s v="Changement assez important"/>
    <s v="Changement très important"/>
    <s v="Changement assez important"/>
    <s v="ND"/>
    <s v="Je suis prêt à changer assez"/>
    <s v="Je suis prêt à beaucoup changer"/>
    <s v="Je suis prêt à beaucoup changer"/>
    <s v="Je suis prêt à beaucoup changer"/>
    <s v="Je suis prêt à beaucoup changer"/>
    <s v="Je suis prêt à beaucoup changer"/>
    <s v="Je suis prêt à beaucoup changer"/>
    <s v="ND"/>
    <s v="Lancement du projet"/>
    <s v="Formation du personnel"/>
    <s v="Mise en place d'un système de contrôle"/>
    <s v="Pbs liés au financement du projet"/>
    <s v="Disponibilité du matériel"/>
    <s v="Sensibilisation de la population"/>
    <s v="Formation continue"/>
    <s v="ND"/>
    <s v="S'assurer de l'efficacité du projet_x000a_"/>
    <s v="Mettre en oeuvre un système de contrôle des bases de données"/>
    <s v="Mettre en oeuvre des moyens de sensibilisation des populations"/>
    <s v="ND"/>
    <s v="ND"/>
  </r>
  <r>
    <n v="66"/>
    <d v="2018-05-04T00:00:00"/>
    <x v="2"/>
    <s v="Bendje"/>
    <s v="DRS"/>
    <s v="Administration régionale de santé"/>
    <s v="Public militaire"/>
    <n v="10"/>
    <s v="Port Gentil"/>
    <m/>
    <m/>
    <m/>
    <m/>
    <n v="146000"/>
    <s v="ND"/>
    <s v="ND"/>
    <n v="8"/>
    <s v="CHR de Ntchengué"/>
    <s v="OVONO EDZO"/>
    <s v="CLET"/>
    <s v="ND"/>
    <x v="2"/>
    <x v="7"/>
    <x v="34"/>
    <s v="Univ ABOMEY / Cotonou"/>
    <n v="1"/>
    <x v="8"/>
    <n v="2"/>
    <n v="10"/>
    <n v="1"/>
    <n v="10"/>
    <n v="9"/>
    <s v="Information sanitaire disponible à temps"/>
    <s v="Indépendance totale du personnel pour la collecte des données"/>
    <s v="Possibililté d'actions envers les structures reculées"/>
    <x v="6"/>
    <x v="0"/>
    <x v="4"/>
    <x v="3"/>
    <s v="Connexion internet"/>
    <s v="Disponibilité du courant"/>
    <s v="Maintenance des équipements informatiques"/>
    <s v="Assurer la disponibilité internet"/>
    <s v="Garantir le courant des villes"/>
    <s v="Prévoir un service après vente pour la maintenance"/>
    <x v="0"/>
    <x v="3"/>
    <x v="2"/>
    <x v="0"/>
    <x v="0"/>
    <x v="0"/>
    <x v="3"/>
    <s v="ND_x000a_"/>
    <s v="Système de pilotage, des statistiques de la veille sanitaire de l’observatoire gabonais de santé"/>
    <s v="Hébergement des données"/>
    <s v="Portail de l'Espace Numérique de Santé du Gabon (ENSG) pour les professionnels de la santé et les patients"/>
    <n v="8"/>
    <n v="10"/>
    <n v="10"/>
    <n v="10"/>
    <n v="10"/>
    <n v="10"/>
    <n v="8"/>
    <n v="10"/>
    <n v="10"/>
    <s v="Hébergement des données"/>
    <s v="Oui"/>
    <n v="10"/>
    <s v="Changement assez important"/>
    <s v="Changement très important"/>
    <s v="Changement très important"/>
    <s v="Changement très important"/>
    <s v="Changement assez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Formation"/>
    <s v="Matériel informatique"/>
    <s v="Ligne internet garantie"/>
    <s v="Entretien et renouvellement de l'équipement"/>
    <s v="Non disponibilité de la connexion internet"/>
    <s v="Sécurité des données"/>
    <s v="ND"/>
    <s v="ND"/>
    <s v="Prévoir des sources financières et , techniciens locaux"/>
    <s v="Garantir la pérennité de la ligne"/>
    <s v="Le code doit être renouvellable en cas de changement de manipulateur"/>
    <m/>
    <m/>
  </r>
  <r>
    <n v="67"/>
    <d v="2018-05-17T00:00:00"/>
    <x v="1"/>
    <s v="Ntem"/>
    <s v="CM de BITAM"/>
    <s v="Centre médical"/>
    <s v="Public civil"/>
    <n v="90"/>
    <s v="Bitam"/>
    <m/>
    <m/>
    <m/>
    <d v="1950-01-01T00:00:00"/>
    <n v="52717"/>
    <n v="40"/>
    <n v="30"/>
    <n v="75"/>
    <s v="NA"/>
    <s v="NGUEMA ZUE"/>
    <s v="JEAN RENE"/>
    <n v="48"/>
    <x v="0"/>
    <x v="3"/>
    <x v="0"/>
    <s v="EPCA"/>
    <n v="2"/>
    <x v="7"/>
    <n v="6"/>
    <n v="8"/>
    <n v="4"/>
    <n v="8"/>
    <n v="6"/>
    <s v="Améliorer les conditions de travail"/>
    <s v="Valoriser les données sanitaires"/>
    <s v="Améliorer la qualité des données sanitaires "/>
    <x v="2"/>
    <x v="3"/>
    <x v="0"/>
    <x v="1"/>
    <s v="Personnel réticents"/>
    <s v="Conditions de travail inadéquates"/>
    <s v="Manque d'outils"/>
    <s v="sensibilisation du personnel"/>
    <s v="Mettre des outils perfomants à dispositions "/>
    <s v="Fournir les outils essentiels au projet  "/>
    <x v="5"/>
    <x v="2"/>
    <x v="0"/>
    <x v="0"/>
    <x v="3"/>
    <x v="0"/>
    <x v="2"/>
    <s v="ND"/>
    <s v="Référentiel - Référentiels sémantiques métiers"/>
    <s v="Système d'information des soins de santé de premier niveau"/>
    <s v="Télémédecine comme fonction déportée de l'hôpital et intégrée à tous les processus de prise en charge"/>
    <n v="9"/>
    <n v="4"/>
    <n v="7"/>
    <n v="8"/>
    <n v="3"/>
    <n v="8"/>
    <n v="9"/>
    <n v="4"/>
    <n v="6"/>
    <s v="Référentiel - Référentiels sémantiques métiers"/>
    <s v="Oui"/>
    <n v="5"/>
    <s v="Changement très important"/>
    <s v="Changement plus ou moins important"/>
    <s v="Changement très important"/>
    <s v="Changement très important"/>
    <s v="Changement assez important"/>
    <s v="Changement très important"/>
    <s v="Changement faible"/>
    <s v="ND"/>
    <s v="Je suis prêt à plus ou moins changer"/>
    <s v="Je suis prêt à beaucoup changer"/>
    <s v="Je suis prêt à beaucoup changer"/>
    <s v="Je suis prêt à beaucoup changer"/>
    <s v="Je suis prêt à changer assez"/>
    <s v="Je suis prêt à beaucoup changer"/>
    <s v="Je suis prêt à plus ou moins changer"/>
    <s v="ND"/>
    <s v="Formation"/>
    <s v="ND"/>
    <s v="ND"/>
    <s v="Mauvaises conditions de travail"/>
    <s v="Manque de personnel qualifiés"/>
    <s v="ND"/>
    <s v="ND "/>
    <s v="ND"/>
    <s v="Fournir des équipements à tous le personnel"/>
    <s v="Formation du personnel"/>
    <s v="ND"/>
    <s v="ND"/>
    <s v="ND"/>
  </r>
  <r>
    <n v="68"/>
    <d v="2018-05-17T00:00:00"/>
    <x v="1"/>
    <s v="Ntem"/>
    <s v="CM de BITAM"/>
    <s v="Centre médical"/>
    <s v="Public civil"/>
    <n v="90"/>
    <s v="Bitam"/>
    <m/>
    <m/>
    <m/>
    <d v="1950-01-01T00:00:00"/>
    <n v="52717"/>
    <n v="40"/>
    <n v="30"/>
    <n v="75"/>
    <s v="NA"/>
    <s v="MOUPIGA "/>
    <s v="ARMANDE"/>
    <n v="45"/>
    <x v="3"/>
    <x v="6"/>
    <x v="0"/>
    <s v="Ecole de Santé de Mouillor"/>
    <n v="10"/>
    <x v="6"/>
    <n v="5"/>
    <n v="8"/>
    <n v="5"/>
    <n v="8"/>
    <n v="8"/>
    <s v="Améliorer la situation sanitaire au gabon"/>
    <s v="Réussite effective du projet"/>
    <s v="ND"/>
    <x v="3"/>
    <x v="3"/>
    <x v="8"/>
    <x v="16"/>
    <s v="Non aboutissement du projet"/>
    <s v="Mauvaise performance du SI actuel"/>
    <s v="ND"/>
    <s v="Mettre tout en œuvre pour l'aboutissement du projet"/>
    <s v="Installer un SI perfomant"/>
    <s v="ND"/>
    <x v="5"/>
    <x v="0"/>
    <x v="2"/>
    <x v="3"/>
    <x v="3"/>
    <x v="2"/>
    <x v="0"/>
    <s v="ND"/>
    <s v="Référentiel - Référentiels sémantiques métiers"/>
    <s v="Système d'information des soins de santé de premier niveau"/>
    <s v="Télémédecine comme fonction déportée de l'hôpital et intégrée à tous les processus de prise en charge"/>
    <n v="8"/>
    <n v="8"/>
    <n v="5"/>
    <n v="7"/>
    <n v="7"/>
    <n v="5"/>
    <n v="10"/>
    <n v="10"/>
    <n v="10"/>
    <s v="Télémédecine comme fonction déportée de l'hôpital et intégrée à tous les processus de prise en charge"/>
    <s v="Oui"/>
    <n v="8"/>
    <s v="Changement très important"/>
    <s v="Changement très important"/>
    <s v="Changement très important"/>
    <s v="Changement assez important"/>
    <s v="Changement assez important"/>
    <s v="Changement assez important"/>
    <s v="Aucun changement"/>
    <s v="ND"/>
    <s v="Je suis prêt à beaucoup changer"/>
    <s v="Je suis prêt à beaucoup changer"/>
    <s v="Je suis prêt à beaucoup changer"/>
    <s v="Je suis prêt à beaucoup changer"/>
    <s v="Je suis prêt à beaucoup changer"/>
    <s v="Je suis prêt à beaucoup changer"/>
    <s v="Je suis prêt à changer assez"/>
    <s v="Le référentiel métier"/>
    <s v="Le système de l'information au premier niveau"/>
    <s v="La télémedecine"/>
    <s v="ND"/>
    <s v="Le manque d'information"/>
    <s v="le manque des outils"/>
    <s v="Le manque de communication"/>
    <s v="le système de contrôle "/>
    <s v="Le manque d'organisation"/>
    <s v="Installer le SIS_x000a_"/>
    <s v="Mettre en place les outils "/>
    <s v="Mettre en place le système d'information"/>
    <s v="Mettre en place le système de contrôle "/>
    <s v="Mise en place d'une bonne organisation"/>
  </r>
  <r>
    <n v="69"/>
    <d v="2018-05-17T00:00:00"/>
    <x v="1"/>
    <s v="Ntem"/>
    <s v="CM de BITAM"/>
    <s v="Centre médical"/>
    <s v="Public civil"/>
    <n v="90"/>
    <s v="Bitam"/>
    <m/>
    <m/>
    <m/>
    <d v="1950-01-01T00:00:00"/>
    <n v="52717"/>
    <n v="40"/>
    <n v="30"/>
    <n v="75"/>
    <s v="NA"/>
    <s v="BENIDIO "/>
    <s v="ROMARIC DAVY"/>
    <n v="35"/>
    <x v="3"/>
    <x v="6"/>
    <x v="0"/>
    <s v="Ecole interprovinciale de santé de Franceville"/>
    <n v="11"/>
    <x v="6"/>
    <n v="5"/>
    <n v="10"/>
    <n v="8"/>
    <n v="9"/>
    <n v="10"/>
    <s v="La télémedecine"/>
    <s v="L'archivage numérique"/>
    <s v="Technologie de l'information sanitaire"/>
    <x v="4"/>
    <x v="4"/>
    <x v="15"/>
    <x v="2"/>
    <s v="L'accès directe aux données du patient"/>
    <s v="Manque de personnel qualifié"/>
    <s v="ND"/>
    <s v="Prendre en compte les personnes handicpées"/>
    <s v="favoriver la facilité d'accès au réseau"/>
    <s v="ND"/>
    <x v="3"/>
    <x v="3"/>
    <x v="0"/>
    <x v="4"/>
    <x v="4"/>
    <x v="0"/>
    <x v="3"/>
    <s v="Veuillez installer le SIS dans notre centre medical "/>
    <s v="Référentiel - Référentiels sémantiques métiers"/>
    <s v="Système d'information des soins de santé de premier niveau"/>
    <s v="Télémédecine comme fonction déportée de l'hôpital et intégrée à tous les processus de prise en charge"/>
    <n v="3"/>
    <n v="3"/>
    <n v="3"/>
    <n v="5"/>
    <n v="5"/>
    <n v="8"/>
    <n v="8"/>
    <n v="5"/>
    <n v="5"/>
    <s v="Télémédecine comme fonction déportée de l'hôpital et intégrée à tous les processus de prise en charge"/>
    <s v="Oui"/>
    <n v="10"/>
    <s v="Changement assez important"/>
    <s v="Changement plus ou moins important"/>
    <s v="Changement assez important"/>
    <s v="Changement plus ou moins important"/>
    <s v="Changement très important"/>
    <s v="Changement très important"/>
    <s v="Changement assez important"/>
    <s v="Dans l'immédiat installer les outils SIS "/>
    <s v="Je suis prêt à plus ou moins changer"/>
    <s v="Je suis prêt à beaucoup changer"/>
    <s v="Je suis prêt à beaucoup changer"/>
    <s v="Je suis prêt à beaucoup changer"/>
    <s v="Je suis prêt à beaucoup changer"/>
    <s v="Je suis prêt à changer assez"/>
    <s v="Je suis prêt à changer assez"/>
    <s v="je souhaite que ce projet voit le jour très rapidement"/>
    <s v="Avoir les outils informatique du SIS "/>
    <s v="Eviter les évacuations sanitaires vers les CHU"/>
    <s v="Avoir le meilleur rendement des supérieurs  "/>
    <s v="Manque de volonté"/>
    <s v="le manque de moyens financiers"/>
    <s v="le manque d'outils informatiques"/>
    <s v="manque de personnel"/>
    <s v="ND"/>
    <s v="Motiver le personnel"/>
    <s v="suivre le financement du projet"/>
    <s v="fournir les équipements"/>
    <s v="Recruter et Former les futurs utilisateurs"/>
    <m/>
  </r>
  <r>
    <n v="70"/>
    <d v="2018-05-17T00:00:00"/>
    <x v="1"/>
    <s v="Ntem"/>
    <s v="CM de BITAM"/>
    <s v="Centre médical"/>
    <s v="Public civil"/>
    <n v="90"/>
    <s v="Bitam"/>
    <m/>
    <m/>
    <m/>
    <d v="1950-01-01T00:00:00"/>
    <n v="52717"/>
    <n v="40"/>
    <n v="30"/>
    <n v="75"/>
    <s v="NA"/>
    <s v="EDOU NDEMEZOGO"/>
    <s v="ARSENE"/>
    <n v="47"/>
    <x v="0"/>
    <x v="3"/>
    <x v="0"/>
    <s v="Ecole Nationale d'action Sanitaire et Sociale"/>
    <n v="3"/>
    <x v="2"/>
    <n v="4"/>
    <n v="7"/>
    <n v="3"/>
    <n v="8"/>
    <n v="5"/>
    <s v="Renforcement en outils informatiques"/>
    <s v="création des centres de gestion des SI"/>
    <s v="Amélioration de la qualité des soins"/>
    <x v="3"/>
    <x v="4"/>
    <x v="5"/>
    <x v="2"/>
    <s v="Mis en jeu de la sécurité du patient "/>
    <s v="gestion des ressources humaines"/>
    <s v="Absences des outils adaptés"/>
    <s v="Protéger les informations du patient"/>
    <s v="Ne pas affecter le personnel en charges des SIS"/>
    <s v="Allouer les outils informatiques"/>
    <x v="3"/>
    <x v="3"/>
    <x v="0"/>
    <x v="4"/>
    <x v="3"/>
    <x v="2"/>
    <x v="0"/>
    <s v="ND"/>
    <s v="Référentiel - Référentiels sémantiques métiers"/>
    <s v="Système d'information des soins de santé de premier niveau"/>
    <s v="Télémédecine comme fonction déportée de l'hôpital et intégrée à tous les processus de prise en charge"/>
    <n v="6"/>
    <n v="6"/>
    <n v="8"/>
    <n v="6"/>
    <n v="6"/>
    <n v="8"/>
    <n v="8"/>
    <n v="8"/>
    <n v="8"/>
    <s v="Télémédecine comme fonction déportée de l'hôpital et intégrée à tous les processus de prise en charge"/>
    <s v="Oui"/>
    <n v="8"/>
    <s v="Changement plus ou moins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Je suis prêt à changer"/>
    <s v="Prendre des décisions à distance"/>
    <s v="Partage des données des patients"/>
    <s v="consultation à distance"/>
    <s v="Absence des outils"/>
    <s v="Absence de moyens"/>
    <s v="Absence de matériels"/>
    <s v="Gestions des ressources humaines"/>
    <s v="Formation"/>
    <s v="Renforcer les outils "/>
    <s v="Fournir des moyens financiers"/>
    <s v="Mettre à disposition les  outils"/>
    <s v="Prendre l'avis du personnel dans le processus de prise de décisions"/>
    <s v="Renforcer la formation continue"/>
  </r>
  <r>
    <n v="71"/>
    <d v="2018-05-17T00:00:00"/>
    <x v="1"/>
    <s v="Ntem"/>
    <s v="CM de BITAM"/>
    <s v="Centre médical"/>
    <s v="Public civil"/>
    <n v="90"/>
    <s v="Bitam"/>
    <m/>
    <m/>
    <m/>
    <d v="1950-01-01T00:00:00"/>
    <n v="52717"/>
    <n v="40"/>
    <n v="30"/>
    <n v="75"/>
    <s v="NA"/>
    <s v="NSOUROU OVONO"/>
    <s v="CHRISTELLE"/>
    <n v="43"/>
    <x v="3"/>
    <x v="2"/>
    <x v="9"/>
    <s v="USS"/>
    <n v="5"/>
    <x v="7"/>
    <n v="5"/>
    <n v="10"/>
    <n v="5"/>
    <n v="10"/>
    <n v="5"/>
    <s v="Améliorer la prise en charge des patients"/>
    <s v="un bel approche statistique"/>
    <s v="Meilleur prévention des épidémies"/>
    <x v="4"/>
    <x v="5"/>
    <x v="2"/>
    <x v="3"/>
    <s v="Manque de matériels appropriés"/>
    <s v="Mauvaise gestion des données"/>
    <s v="ND"/>
    <s v="Fournir le matériel aux structures dans le besoin"/>
    <s v="Former le personnel"/>
    <s v="ND"/>
    <x v="0"/>
    <x v="3"/>
    <x v="3"/>
    <x v="4"/>
    <x v="4"/>
    <x v="0"/>
    <x v="0"/>
    <s v="Le système d'information actuel est rudimentaire"/>
    <s v="Référentiel - Référentiels sémantiques métiers"/>
    <s v="Système d'information des soins de santé de premier niveau"/>
    <s v="Télémédecine comme fonction déportée de l'hôpital et intégrée à tous les processus de prise en charge"/>
    <n v="10"/>
    <n v="10"/>
    <n v="8"/>
    <n v="10"/>
    <n v="10"/>
    <n v="10"/>
    <n v="10"/>
    <n v="10"/>
    <n v="10"/>
    <s v="Télémédecine comme fonction déportée de l'hôpital et intégrée à tous les processus de prise en charge"/>
    <s v="Oui"/>
    <n v="10"/>
    <s v="Changement très important"/>
    <s v="Changement très important"/>
    <s v="Changement assez important"/>
    <s v="Changement plus ou moins important"/>
    <s v="Changement assez important"/>
    <s v="Changement plus ou moin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Ce sous-projet me sera très utile"/>
    <s v="Bénéficier des compétences de mes collègues_x000a_"/>
    <s v="Améliorer la pratique"/>
    <s v="Améliorer les compétences "/>
    <s v="Pas de financement suffisant pour couvrir le projet"/>
    <s v="Absence de personnel pour la maintenance des outils"/>
    <s v="Connexion internet non disponible"/>
    <s v="Manque de coopération des agents"/>
    <s v="ND"/>
    <s v="Rassembler le financement necéssaire "/>
    <s v="Assurer la maintenance des équipements"/>
    <s v="Une connexion internet haut débit"/>
    <s v="Sensibilisation du personnel"/>
    <s v="ND"/>
  </r>
  <r>
    <n v="72"/>
    <d v="2018-05-17T00:00:00"/>
    <x v="1"/>
    <s v="Ntem"/>
    <s v="CM de BITAM"/>
    <s v="Centre médical"/>
    <s v="Public civil"/>
    <n v="90"/>
    <s v="Bitam"/>
    <m/>
    <m/>
    <m/>
    <d v="1950-01-01T00:00:00"/>
    <n v="52717"/>
    <n v="40"/>
    <n v="30"/>
    <n v="75"/>
    <s v="NA"/>
    <s v="BILOGO OBIANY"/>
    <s v="BRIGITTE"/>
    <n v="52"/>
    <x v="3"/>
    <x v="5"/>
    <x v="0"/>
    <s v="Faculté de médecine, science de la santé"/>
    <s v="6mois"/>
    <x v="4"/>
    <n v="7"/>
    <n v="8"/>
    <n v="6"/>
    <n v="9"/>
    <n v="8"/>
    <s v="Réussite du projet"/>
    <s v="Changement Positif"/>
    <s v="La rapidité dans le travail"/>
    <x v="3"/>
    <x v="3"/>
    <x v="8"/>
    <x v="16"/>
    <s v="Les financements"/>
    <s v="Ne pas installer le SIS dans les zones reculées"/>
    <s v="ND"/>
    <s v="Réussir l'étude et disposer du financement"/>
    <s v="Améliorer l'état des routes"/>
    <s v="ND"/>
    <x v="3"/>
    <x v="3"/>
    <x v="0"/>
    <x v="3"/>
    <x v="3"/>
    <x v="2"/>
    <x v="2"/>
    <s v="ND"/>
    <s v="Référentiel - Référentiels sémantiques métiers"/>
    <s v="Système d'information des soins de santé de premier niveau"/>
    <s v="Télémédecine comme fonction déportée de l'hôpital et intégrée à tous les processus de prise en charge"/>
    <n v="8"/>
    <n v="8"/>
    <n v="6"/>
    <n v="6"/>
    <n v="8"/>
    <n v="6"/>
    <n v="8"/>
    <n v="8"/>
    <n v="8"/>
    <s v="Télémédecine comme fonction déportée de l'hôpital et intégrée à tous les processus de prise en charge"/>
    <s v="Oui"/>
    <n v="9"/>
    <s v="Changement assez important"/>
    <s v="Changement plus ou moins important"/>
    <s v="Changement faible"/>
    <s v="Changement très important"/>
    <s v="Changement assez important"/>
    <s v="Changement très important"/>
    <s v="Changement plus ou moins important"/>
    <s v="ND"/>
    <s v="Je suis prêt à beaucoup changer"/>
    <s v="Je suis prêt à beaucoup changer"/>
    <s v="Je suis prêt à plus ou moins changer"/>
    <s v="Je suis prêt à beaucoup changer"/>
    <s v="Je suis prêt à beaucoup changer"/>
    <s v="Je suis prêt à changer assez"/>
    <s v="Je suis prêt à changer assez"/>
    <s v="ND"/>
    <s v="La rapidité"/>
    <s v="Le travail en commun"/>
    <s v="Moins de réflexion personnel"/>
    <s v="L'entretien des équipements"/>
    <s v="Réseau non disponible"/>
    <s v="Internet faible débit"/>
    <s v="ND"/>
    <s v="ND"/>
    <s v="Formations des techniciens"/>
    <s v="Installer la fibre optique"/>
    <s v="Internet haut débit"/>
    <s v="ND"/>
    <s v="ND"/>
  </r>
  <r>
    <n v="73"/>
    <d v="2018-05-17T00:00:00"/>
    <x v="1"/>
    <s v="Ntem"/>
    <s v="CM de BITAM"/>
    <s v="Centre médical"/>
    <s v="Public civil"/>
    <n v="90"/>
    <s v="Bitam"/>
    <m/>
    <m/>
    <m/>
    <d v="1950-01-01T00:00:00"/>
    <n v="52717"/>
    <n v="40"/>
    <n v="30"/>
    <n v="75"/>
    <s v="NA"/>
    <s v="NIKUI"/>
    <s v="MEZUI"/>
    <n v="33"/>
    <x v="3"/>
    <x v="6"/>
    <x v="0"/>
    <s v="INFASS"/>
    <n v="1"/>
    <x v="6"/>
    <n v="5"/>
    <n v="1"/>
    <n v="5"/>
    <n v="1"/>
    <n v="5"/>
    <s v="Améliorer la qualité des soins"/>
    <s v="Améliorer les conditions de travail"/>
    <s v="Améliorer la collaboration"/>
    <x v="0"/>
    <x v="5"/>
    <x v="2"/>
    <x v="8"/>
    <s v="Divulgation des informations des patients_x000a_"/>
    <s v="Limitation du réseau"/>
    <s v="Manque de compétences"/>
    <s v="Sensibilisation dans le circuit professionnel"/>
    <s v="Installer un réseau informatique performant"/>
    <s v="Formantion sur les TIC aux personnel"/>
    <x v="2"/>
    <x v="5"/>
    <x v="4"/>
    <x v="2"/>
    <x v="2"/>
    <x v="3"/>
    <x v="4"/>
    <s v="Bonne gestion de l'information"/>
    <s v="Référentiel - Référentiels sémantiques métiers"/>
    <s v="Système d'information des soins de santé de premier niveau"/>
    <s v="Télémédecine comme fonction déportée de l'hôpital et intégrée à tous les processus de prise en charge"/>
    <n v="7"/>
    <n v="5"/>
    <n v="5"/>
    <n v="7"/>
    <n v="7"/>
    <n v="6"/>
    <n v="7"/>
    <n v="7"/>
    <n v="7"/>
    <s v="Télémédecine comme fonction déportée de l'hôpital et intégrée à tous les processus de prise en charge"/>
    <s v="Oui"/>
    <n v="8"/>
    <s v="Changement assez important"/>
    <s v="Changement plus ou moins important"/>
    <s v="Changement assez important"/>
    <s v="Changement assez important"/>
    <s v="Changement assez important"/>
    <s v="Changement assez important"/>
    <s v="Changement assez important"/>
    <s v="Amélioration de la prise en charge"/>
    <s v="Je suis prêt à changer assez"/>
    <s v="Je suis prêt à changer assez"/>
    <s v="Je suis prêt à changer assez"/>
    <s v="Je suis prêt à changer assez"/>
    <s v="Je suis prêt à changer assez"/>
    <s v="Je suis prêt à changer assez"/>
    <s v="Je suis prêt à changer assez"/>
    <s v="Changement des habitudes"/>
    <s v="Amélioration de la qualité des soins"/>
    <s v="Satisfaction des patients"/>
    <s v="Améliorer les habitudes"/>
    <s v="Absence de réseau "/>
    <s v="Fournir peu d'effort"/>
    <s v="Formations des agents"/>
    <s v="ND"/>
    <s v="ND"/>
    <s v="Mettre en place un réseau"/>
    <s v="Sensibilisation des professionnels de santé"/>
    <s v="Renforcement des compétences"/>
    <s v="ND"/>
    <s v="ND"/>
  </r>
  <r>
    <n v="74"/>
    <d v="2018-05-17T00:00:00"/>
    <x v="1"/>
    <s v="Ntem"/>
    <s v="CM de BITAM"/>
    <s v="Centre médical"/>
    <s v="Public civil"/>
    <n v="90"/>
    <s v="Bitam"/>
    <m/>
    <m/>
    <m/>
    <d v="1950-01-01T00:00:00"/>
    <n v="52717"/>
    <n v="40"/>
    <n v="30"/>
    <n v="75"/>
    <s v="NA"/>
    <s v="LEZEDE"/>
    <s v="CHRISTIAN"/>
    <n v="46"/>
    <x v="3"/>
    <x v="6"/>
    <x v="0"/>
    <s v="ENASS"/>
    <n v="4"/>
    <x v="8"/>
    <n v="5"/>
    <n v="10"/>
    <n v="5"/>
    <n v="10"/>
    <n v="9"/>
    <s v="Archivage numérique des infos médicales"/>
    <s v="Interconnection des professionnels dans la prise en charge"/>
    <s v="Maitrise des programmes des épidémies"/>
    <x v="4"/>
    <x v="0"/>
    <x v="5"/>
    <x v="11"/>
    <s v="Non implication du pouvoir public"/>
    <s v="Non respect du secret professionnel"/>
    <s v="Manque de compétences des professionnels sur le terrain"/>
    <s v="Adoption d'une politique réelle dans la mise en place, l'exécution et l'évaluation"/>
    <s v="Mettre en place un cadre juridique"/>
    <s v="Formation selon les normes internationnales"/>
    <x v="0"/>
    <x v="0"/>
    <x v="0"/>
    <x v="3"/>
    <x v="3"/>
    <x v="4"/>
    <x v="3"/>
    <s v="Le troisième millénaire est l'air des technologies"/>
    <s v="Référentiel - Référentiels sémantiques métiers"/>
    <s v="Système d'information des soins de santé de premier niveau"/>
    <s v="Télémédecine comme fonction déportée de l'hôpital et intégrée à tous les processus de prise en charge"/>
    <n v="8"/>
    <n v="8"/>
    <n v="10"/>
    <n v="8"/>
    <n v="8"/>
    <n v="10"/>
    <n v="7"/>
    <n v="10"/>
    <n v="10"/>
    <s v="Télémédecine comme fonction déportée de l'hôpital et intégrée à tous les processus de prise en charge"/>
    <s v="Oui"/>
    <n v="9"/>
    <s v="Changement très important"/>
    <s v="Changement très important"/>
    <s v="Changement très important"/>
    <s v="Changement très important"/>
    <s v="Changement très important"/>
    <s v="Changement très important"/>
    <s v="Changement très important"/>
    <s v="Le SIS est un élément essentiel pour l'amélioration de la qualité de la santé des populations source d'une nation forte et du dévelopement social "/>
    <s v="Je suis prêt à beaucoup changer"/>
    <s v="Je suis prêt à beaucoup changer"/>
    <s v="Je suis prêt à beaucoup changer"/>
    <s v="Je suis prêt à beaucoup changer"/>
    <s v="Je suis prêt à beaucoup changer"/>
    <s v="Je suis prêt à beaucoup changer"/>
    <s v="Je suis prêt à beaucoup changer"/>
    <s v="Le changement du personnel de la santé va améliorer le bien être de la population "/>
    <s v="La mise en œuvre du projet"/>
    <s v="L'amélioration des compétences des professionnels"/>
    <s v="la rapidité dans la prise de décision"/>
    <s v="Le manque et le suivi des outils"/>
    <s v="Mauvaise organisation des agents"/>
    <s v="Infirmières en retard de récyclage"/>
    <s v="ND"/>
    <s v="ND"/>
    <s v="Equiper, former et faire le suivi"/>
    <s v="Insérer l'informatique dans les universités, instituts et écoles de santé"/>
    <s v="Instaurer la rigueur dans le travail"/>
    <s v="ND"/>
    <s v="ND"/>
  </r>
  <r>
    <n v="75"/>
    <d v="2018-05-17T00:00:00"/>
    <x v="1"/>
    <s v="Ntem"/>
    <s v="CM de BITAM"/>
    <s v="Centre médical"/>
    <s v="Public civil"/>
    <n v="90"/>
    <s v="Bitam"/>
    <m/>
    <m/>
    <m/>
    <d v="1950-01-01T00:00:00"/>
    <n v="52717"/>
    <n v="40"/>
    <n v="30"/>
    <n v="75"/>
    <s v="NA"/>
    <s v="MENIE NGUEINE"/>
    <s v="ANDRE"/>
    <n v="47"/>
    <x v="3"/>
    <x v="6"/>
    <x v="0"/>
    <s v="Ecole Provinciale de Morkokou"/>
    <n v="4"/>
    <x v="10"/>
    <n v="6"/>
    <n v="9"/>
    <n v="7"/>
    <n v="8"/>
    <n v="7"/>
    <s v="Amélioration du SI "/>
    <s v="Equipements performants"/>
    <s v="conduite du projet à long terme "/>
    <x v="2"/>
    <x v="5"/>
    <x v="3"/>
    <x v="8"/>
    <s v="Mauvaise gestion"/>
    <s v="Manque de suivi"/>
    <s v="Absence de personnel qualifié"/>
    <s v="Personnel compétente au poste"/>
    <s v="Les acteurs du projet doivent être du système"/>
    <s v="Formation des agents"/>
    <x v="2"/>
    <x v="2"/>
    <x v="2"/>
    <x v="0"/>
    <x v="3"/>
    <x v="2"/>
    <x v="3"/>
    <s v="ND"/>
    <s v="Référentiel - Référentiels sémantiques métiers"/>
    <s v="Système d'information des soins de santé de premier niveau"/>
    <s v="Télémédecine comme fonction déportée de l'hôpital et intégrée à tous les processus de prise en charge"/>
    <n v="4"/>
    <n v="6"/>
    <n v="9"/>
    <n v="6"/>
    <n v="5"/>
    <n v="6"/>
    <n v="7"/>
    <n v="6"/>
    <n v="5"/>
    <s v="Référentiel - Référentiels sémantiques métiers"/>
    <s v="Oui"/>
    <n v="10"/>
    <s v="Changement très important"/>
    <s v="Changement assez important"/>
    <s v="Changement très important"/>
    <s v="Changement très important"/>
    <s v="Changement assez important"/>
    <s v="Changement assez important"/>
    <s v="Changement très important"/>
    <s v=" ND"/>
    <s v="Je suis prêt à beaucoup changer"/>
    <s v="Je suis prêt à changer assez"/>
    <s v="Je suis prêt à beaucoup changer"/>
    <s v="Je suis prêt à beaucoup changer"/>
    <s v="Je suis prêt à beaucoup changer"/>
    <s v="Je suis prêt à beaucoup changer"/>
    <s v="Je suis prêt à changer assez"/>
    <s v="ND"/>
    <s v="Bonne prise en charge des patients_x000a_"/>
    <s v="Amélioration des soins"/>
    <s v="Bonne référence des données"/>
    <s v="Manque de personnel qualifié"/>
    <s v="Mauvaise gestion du système"/>
    <s v="Manque d'outils"/>
    <s v="Absence de communication"/>
    <s v="Surfacturation des soins"/>
    <s v="Recrutement de personnel"/>
    <s v="Surveillance du système"/>
    <s v="Outiller la structure"/>
    <s v="Sensibilisation du personnel"/>
    <s v="Prendre en compte le niveau de vie des populations"/>
  </r>
  <r>
    <n v="76"/>
    <d v="2018-05-17T00:00:00"/>
    <x v="1"/>
    <s v="Ntem"/>
    <s v="CM de BITAM"/>
    <s v="Centre médical"/>
    <s v="Public civil"/>
    <n v="90"/>
    <s v="Bitam"/>
    <m/>
    <m/>
    <m/>
    <d v="1950-01-01T00:00:00"/>
    <n v="52717"/>
    <n v="40"/>
    <n v="30"/>
    <n v="75"/>
    <s v="NA"/>
    <s v="MBANG MVE"/>
    <s v="NATALIE"/>
    <n v="39"/>
    <x v="0"/>
    <x v="3"/>
    <x v="35"/>
    <s v="IUSSO"/>
    <n v="4"/>
    <x v="4"/>
    <n v="5"/>
    <n v="5"/>
    <n v="6"/>
    <n v="8"/>
    <n v="5"/>
    <s v="Télémédecine"/>
    <s v="Ordinateurs portables ou téléphones aux agents "/>
    <s v="wifi disponible"/>
    <x v="3"/>
    <x v="2"/>
    <x v="2"/>
    <x v="9"/>
    <s v="Pas de réseau wifi disponible"/>
    <s v="ND"/>
    <s v="ND"/>
    <s v="Couvrir la zone de réseau wifi "/>
    <s v="ND"/>
    <s v="ND"/>
    <x v="0"/>
    <x v="0"/>
    <x v="2"/>
    <x v="2"/>
    <x v="3"/>
    <x v="2"/>
    <x v="4"/>
    <s v="ND"/>
    <s v="Référentiel - Référentiels sémantiques métiers"/>
    <s v="Système d'information des soins de santé de premier niveau"/>
    <s v="Télémédecine comme fonction déportée de l'hôpital et intégrée à tous les processus de prise en charge"/>
    <n v="6"/>
    <n v="3"/>
    <n v="5"/>
    <n v="8"/>
    <n v="4"/>
    <n v="6"/>
    <n v="4"/>
    <n v="5"/>
    <n v="8"/>
    <s v="Système d'information des soins de santé de premier niveau"/>
    <s v="Oui"/>
    <n v="8"/>
    <s v="Changement assez important"/>
    <s v="Changement plus ou moins important"/>
    <s v="Changement faible"/>
    <s v="Changement assez important"/>
    <s v="Changement très important"/>
    <s v="Changement plus ou moins important"/>
    <s v="Changement très important"/>
    <s v="ND"/>
    <s v="Je suis prêt à changer assez"/>
    <s v="Je suis prêt à beaucoup changer"/>
    <s v="Je suis un peu prêt à changer"/>
    <s v="Je suis prêt à plus ou moins changer"/>
    <s v="Je suis prêt à changer assez"/>
    <s v="Je suis prêt à plus ou moins changer"/>
    <s v="Je suis prêt à beaucoup changer"/>
    <s v="ND"/>
    <s v="Améliorer le SIS"/>
    <s v="Couvrir toute l'étendue des réseaux téléphoniques"/>
    <s v="ND"/>
    <s v="Manque de réseau"/>
    <s v="Accès dificile d'internet"/>
    <s v="Manque d'unités"/>
    <s v="Pas d'électricité dans toute la zone"/>
    <s v="ND"/>
    <s v="Couvrir la région de réseau "/>
    <s v="Rendre internet disponible"/>
    <s v="Fournir des unités"/>
    <s v="Accès à l'éléctricité"/>
    <s v="ND"/>
  </r>
  <r>
    <n v="77"/>
    <d v="2018-05-17T00:00:00"/>
    <x v="1"/>
    <s v="Ntem"/>
    <s v="CM de BITAM"/>
    <s v="Centre médical"/>
    <s v="Public civil"/>
    <n v="90"/>
    <s v="Bitam"/>
    <m/>
    <m/>
    <m/>
    <d v="1950-01-01T00:00:00"/>
    <n v="52717"/>
    <n v="40"/>
    <n v="30"/>
    <n v="75"/>
    <s v="NA"/>
    <s v="AKOMA-NDONG ZITA"/>
    <s v="LAURE"/>
    <n v="30"/>
    <x v="3"/>
    <x v="1"/>
    <x v="0"/>
    <s v="ETTB"/>
    <s v="3mois"/>
    <x v="3"/>
    <n v="7"/>
    <n v="8"/>
    <n v="9"/>
    <n v="6"/>
    <n v="8"/>
    <s v="Améliorer la situation sanitaire au gabon"/>
    <s v="ND"/>
    <s v="ND"/>
    <x v="3"/>
    <x v="3"/>
    <x v="8"/>
    <x v="10"/>
    <s v="Les financements"/>
    <s v="Manque d'électricité"/>
    <s v="Equipements"/>
    <s v="L'Etat doit participer à l'investissement dans le projet"/>
    <s v="L'Etat doit accompagner les structures concernées"/>
    <s v="Mettre des équipements dans toutes les structures "/>
    <x v="5"/>
    <x v="0"/>
    <x v="2"/>
    <x v="3"/>
    <x v="2"/>
    <x v="2"/>
    <x v="2"/>
    <s v="ND"/>
    <s v="Référentiel - Référentiels sémantiques métiers"/>
    <s v="Système d'information des soins de santé de premier niveau"/>
    <s v="Télémédecine comme fonction déportée de l'hôpital et intégrée à tous les processus de prise en charge"/>
    <n v="8"/>
    <n v="8"/>
    <n v="8"/>
    <n v="6"/>
    <n v="7"/>
    <n v="8"/>
    <n v="8"/>
    <n v="9"/>
    <n v="9"/>
    <s v="Télémédecine comme fonction déportée de l'hôpital et intégrée à tous les processus de prise en charge"/>
    <s v="Oui"/>
    <n v="8"/>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Améliorer nos connaissances "/>
    <s v="Améliorer le travail au quotidien"/>
    <s v="ND"/>
    <s v="Problème de connexion"/>
    <s v="Financement"/>
    <s v="ND"/>
    <s v="ND"/>
    <s v="ND"/>
    <s v="Installer un bon réseau _x000a_"/>
    <s v="Associer l'Etat sur le projet"/>
    <s v="ND"/>
    <s v="ND"/>
    <s v="ND"/>
  </r>
  <r>
    <n v="78"/>
    <d v="2018-05-17T00:00:00"/>
    <x v="1"/>
    <s v="Ntem"/>
    <s v="CM de BITAM"/>
    <s v="Centre médical"/>
    <s v="Public civil"/>
    <n v="90"/>
    <s v="Bitam"/>
    <m/>
    <m/>
    <m/>
    <d v="1950-01-01T00:00:00"/>
    <n v="52717"/>
    <n v="40"/>
    <n v="30"/>
    <n v="75"/>
    <s v="NA"/>
    <s v="BOULINGUI B."/>
    <s v="LUDGER"/>
    <n v="44"/>
    <x v="2"/>
    <x v="1"/>
    <x v="0"/>
    <s v="FMSS"/>
    <n v="1"/>
    <x v="6"/>
    <n v="1"/>
    <n v="10"/>
    <n v="5"/>
    <n v="5"/>
    <n v="10"/>
    <s v="Amélioration de la qualité de la prise en charge"/>
    <s v="Renforcer les capacités"/>
    <s v="Avoir un diagnostic précoce"/>
    <x v="3"/>
    <x v="5"/>
    <x v="7"/>
    <x v="3"/>
    <s v="Réseau internet insuffisant"/>
    <s v="Déficit de réseau routier"/>
    <s v="Manque de structures adéquates"/>
    <s v="Améliorer le réseau internet"/>
    <s v="Améliorer le réseau routier"/>
    <s v="Améliorer les structures sanitaires"/>
    <x v="0"/>
    <x v="2"/>
    <x v="2"/>
    <x v="0"/>
    <x v="0"/>
    <x v="2"/>
    <x v="2"/>
    <s v="ND"/>
    <s v="Référentiel - Référentiels sémantiques métiers"/>
    <s v="Système d'information des soins de santé de premier niveau"/>
    <s v="Télémédecine comme fonction déportée de l'hôpital et intégrée à tous les processus de prise en charge"/>
    <n v="5"/>
    <n v="5"/>
    <n v="5"/>
    <n v="5"/>
    <n v="5"/>
    <n v="5"/>
    <n v="10"/>
    <n v="10"/>
    <n v="10"/>
    <s v="Télémédecine comme fonction déportée de l'hôpital et intégrée à tous les processus de prise en charge"/>
    <s v="Oui"/>
    <n v="8"/>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La mise en œuvre de ce projet va améliorer notre système de santé"/>
    <s v="Amélioration des échanges entre agents de santé"/>
    <s v="Amélioration de la prise en charge des malades"/>
    <s v="Renforcement des capacités du personnel"/>
    <s v="La politique"/>
    <s v="Manque de matériels informatiques"/>
    <s v="ND"/>
    <s v="ND"/>
    <s v="ND"/>
    <s v="Volonté du pouvoir en place"/>
    <s v="Appport de matériels informatiques"/>
    <s v="ND"/>
    <s v="ND"/>
    <s v="ND"/>
  </r>
  <r>
    <n v="79"/>
    <d v="2018-05-17T00:00:00"/>
    <x v="1"/>
    <s v="Ntem"/>
    <s v="CM de BITAM"/>
    <s v="Centre médical"/>
    <s v="Public civil"/>
    <n v="90"/>
    <s v="Bitam"/>
    <m/>
    <m/>
    <m/>
    <d v="1950-01-01T00:00:00"/>
    <n v="52717"/>
    <n v="40"/>
    <n v="30"/>
    <n v="75"/>
    <s v="NA"/>
    <s v="MENAUE M'ONDO"/>
    <s v="EMMANUELLE CAROLE"/>
    <n v="50"/>
    <x v="0"/>
    <x v="3"/>
    <x v="36"/>
    <s v="ENSAS FCV"/>
    <n v="23"/>
    <x v="5"/>
    <n v="10"/>
    <n v="6"/>
    <n v="3"/>
    <n v="8"/>
    <n v="9"/>
    <s v="Projet ambitieux"/>
    <s v="Soins de qualité"/>
    <s v="ND"/>
    <x v="10"/>
    <x v="3"/>
    <x v="6"/>
    <x v="15"/>
    <s v="Sécurité des données du patient"/>
    <s v="ND"/>
    <s v="ND"/>
    <s v="Réalisation et continuité du projet "/>
    <s v="ND"/>
    <s v="ND"/>
    <x v="0"/>
    <x v="3"/>
    <x v="2"/>
    <x v="3"/>
    <x v="3"/>
    <x v="3"/>
    <x v="0"/>
    <s v="ND"/>
    <s v="Référentiel - Référentiels sémantiques métiers"/>
    <s v="Système d'information des soins de santé de premier niveau"/>
    <s v="Télémédecine comme fonction déportée de l'hôpital et intégrée à tous les processus de prise en charge"/>
    <n v="6"/>
    <n v="6"/>
    <n v="8"/>
    <n v="6"/>
    <n v="6"/>
    <n v="8"/>
    <n v="6"/>
    <n v="5"/>
    <n v="10"/>
    <s v="Télémédecine comme fonction déportée de l'hôpital et intégrée à tous les processus de prise en charge"/>
    <s v="Oui"/>
    <n v="8"/>
    <s v="Changement assez important"/>
    <s v="Changement assez important"/>
    <s v="Changement assez important"/>
    <s v="Changement assez important"/>
    <s v="Changement assez important"/>
    <s v="Changement assez important"/>
    <s v="Changement assez important"/>
    <s v="ND"/>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Je suis prête à changer"/>
    <s v="Des outils adéquats"/>
    <s v="ND"/>
    <s v="ND"/>
    <s v="Manque d'outils"/>
    <s v="Manque de moyens financiers"/>
    <s v="Manque de soutien au projet par le pouvoir public"/>
    <s v="ND"/>
    <s v="ND"/>
    <s v="Equiper les structures "/>
    <s v="Apport de moyens financiers"/>
    <s v="Associer le gouvernement à la mise en œuvre "/>
    <s v="ND"/>
    <s v="ND"/>
  </r>
  <r>
    <n v="80"/>
    <d v="2018-05-17T00:00:00"/>
    <x v="1"/>
    <s v="Ntem"/>
    <s v="CM de BITAM"/>
    <s v="Centre médical"/>
    <s v="Public civil"/>
    <n v="90"/>
    <s v="Bitam"/>
    <m/>
    <m/>
    <m/>
    <d v="1950-01-01T00:00:00"/>
    <n v="52717"/>
    <n v="40"/>
    <n v="30"/>
    <n v="75"/>
    <s v="NA"/>
    <s v="NYAUGOUE EMAW"/>
    <s v="ELISABETH"/>
    <n v="48"/>
    <x v="3"/>
    <x v="1"/>
    <x v="0"/>
    <s v="Faculté de médecine, science de la santé"/>
    <n v="14"/>
    <x v="3"/>
    <n v="6"/>
    <n v="8"/>
    <n v="5"/>
    <n v="7"/>
    <n v="7"/>
    <s v="Amélioration de la prise en charge du patient"/>
    <s v="Renforcement du SI existant"/>
    <s v="Réduction des évacuations"/>
    <x v="3"/>
    <x v="3"/>
    <x v="8"/>
    <x v="10"/>
    <s v="Le financement total du projet"/>
    <s v="Manque d'équipements"/>
    <s v="ND"/>
    <s v="L'Etat doit participer à l'investissement dans le projet"/>
    <s v="Mettre les équipements dans toutes les structures"/>
    <s v="ND"/>
    <x v="5"/>
    <x v="0"/>
    <x v="2"/>
    <x v="3"/>
    <x v="0"/>
    <x v="4"/>
    <x v="0"/>
    <s v="ND"/>
    <s v="Référentiel - Référentiels sémantiques métiers"/>
    <s v="Système d'information des soins de santé de premier niveau"/>
    <s v="Télémédecine comme fonction déportée de l'hôpital et intégrée à tous les processus de prise en charge"/>
    <n v="8"/>
    <n v="8"/>
    <n v="8"/>
    <n v="8"/>
    <n v="8"/>
    <n v="8"/>
    <n v="9"/>
    <n v="9"/>
    <n v="9"/>
    <s v="Télémédecine comme fonction déportée de l'hôpital et intégrée à tous les processus de prise en charge"/>
    <s v="Oui"/>
    <n v="8"/>
    <s v="Changement assez important"/>
    <s v="Changement assez important"/>
    <s v="Changement assez important"/>
    <s v="Changement plus ou moins important"/>
    <s v="Changement plus ou moins important"/>
    <s v="Changement plus ou moins important"/>
    <s v="Changement plus ou moins important"/>
    <s v="ND"/>
    <s v="Je suis prêt à changer assez"/>
    <s v="Je suis prêt à changer assez"/>
    <s v="Je suis prêt à changer assez"/>
    <s v="Je suis prêt à changer assez"/>
    <s v="Je suis prêt à beaucoup changer"/>
    <s v="Je suis prêt à changer assez"/>
    <s v="Je suis prêt à plus ou moins changer"/>
    <s v="ND"/>
    <s v="Améliorer la prise en charge"/>
    <s v="Limiter les évacuations"/>
    <s v="Meilleure productivité des agents de la santé"/>
    <s v="Défaut de maintenance des équipements"/>
    <s v="Personnel non formé"/>
    <s v="Problème d'électricité"/>
    <s v="ND"/>
    <s v="ND"/>
    <s v="Mettre en place des équipes de maintenance préalablement formées"/>
    <s v="Formation coninue du personnel"/>
    <s v="Avoir un groupe électrogène "/>
    <s v="ND"/>
    <s v="ND"/>
  </r>
  <r>
    <n v="81"/>
    <d v="2018-05-17T00:00:00"/>
    <x v="1"/>
    <s v="Ntem"/>
    <s v="CM de BITAM"/>
    <s v="Centre médical"/>
    <s v="Public civil"/>
    <n v="90"/>
    <s v="Bitam"/>
    <m/>
    <m/>
    <m/>
    <d v="1950-01-01T00:00:00"/>
    <n v="52717"/>
    <n v="40"/>
    <n v="30"/>
    <n v="75"/>
    <s v="NA"/>
    <s v="LEDAGA"/>
    <s v="AUMAR SEVERIN"/>
    <n v="36"/>
    <x v="0"/>
    <x v="3"/>
    <x v="37"/>
    <s v="EPCA"/>
    <n v="1"/>
    <x v="7"/>
    <n v="9"/>
    <n v="9"/>
    <n v="5"/>
    <n v="9"/>
    <n v="7"/>
    <s v="Une meilleure prise en charge des malades"/>
    <s v="Avoir les informations à temps réel"/>
    <s v="Réduire les évacuations"/>
    <x v="2"/>
    <x v="3"/>
    <x v="0"/>
    <x v="9"/>
    <s v="Mauvaise gestion du SIS"/>
    <s v="Manques de moyens financiers"/>
    <s v="Détournement du financement alloué au projet"/>
    <s v="Créer une caisse au projet"/>
    <s v="Sécuriser le financement"/>
    <s v="Formation des agents"/>
    <x v="0"/>
    <x v="3"/>
    <x v="3"/>
    <x v="0"/>
    <x v="0"/>
    <x v="0"/>
    <x v="3"/>
    <s v="ND"/>
    <s v="Référentiel - Référentiels sémantiques métiers"/>
    <s v="Système d'information des soins de santé de premier niveau"/>
    <s v="Télémédecine comme fonction déportée de l'hôpital et intégrée à tous les processus de prise en charge"/>
    <n v="9"/>
    <n v="9"/>
    <n v="9"/>
    <n v="6"/>
    <n v="7"/>
    <n v="5"/>
    <n v="8"/>
    <n v="10"/>
    <n v="10"/>
    <s v="Télémédecine comme fonction déportée de l'hôpital et intégrée à tous les processus de prise en charge"/>
    <s v="Oui"/>
    <n v="10"/>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Mise en œuvre effective du projet dans tout le pays"/>
    <s v="Toute la population gabonaise bénéfice du projet"/>
    <s v="Facilité l'utilisation du SIS"/>
    <s v="Mauvaise connexion internet"/>
    <s v="Manque de moyens financiers"/>
    <s v="Problème d'électricité"/>
    <s v="Eviter les équipeements de marque chinoise"/>
    <s v="Ne pas augmenter le coût des soins "/>
    <s v="Accès à un wifi haut débit"/>
    <s v="Créer une caisse pour la mise en œuvre du projet"/>
    <s v="Electrifier tout le pays"/>
    <s v="Acheter des équipements de bonne qualité"/>
    <s v="Prévoir une prise en charge"/>
  </r>
  <r>
    <n v="82"/>
    <d v="2018-05-17T00:00:00"/>
    <x v="1"/>
    <s v="Woleu"/>
    <s v="Base 09"/>
    <s v="BELE"/>
    <s v="Public civil"/>
    <n v="28"/>
    <s v="Oyem 1er arrondissement"/>
    <m/>
    <m/>
    <m/>
    <s v="ND"/>
    <s v="ND"/>
    <s v="ND"/>
    <s v="ND"/>
    <n v="4"/>
    <s v="NA"/>
    <s v="ABESSOLO ASSOUMOU"/>
    <s v="HENRI BERTIN"/>
    <n v="48"/>
    <x v="3"/>
    <x v="1"/>
    <x v="0"/>
    <s v="ENASS de Makokou"/>
    <n v="2"/>
    <x v="10"/>
    <n v="4"/>
    <n v="10"/>
    <n v="5"/>
    <n v="10"/>
    <n v="10"/>
    <s v="Faciliter la communication entre personnel"/>
    <s v="Faciliter la consultation à distance"/>
    <s v="Faciliter un meilleur suivi des patients"/>
    <x v="4"/>
    <x v="2"/>
    <x v="12"/>
    <x v="7"/>
    <s v="ND"/>
    <s v="Accès aux équipements"/>
    <s v="L'entretien des équipements"/>
    <s v="ND"/>
    <s v="Rendre les équipements accessible à toutes les structures"/>
    <s v="Formation des agents pour la maintenance des équipements"/>
    <x v="2"/>
    <x v="5"/>
    <x v="2"/>
    <x v="3"/>
    <x v="3"/>
    <x v="2"/>
    <x v="2"/>
    <s v="La performance actuelle doit être améliorée"/>
    <s v="Portail de l'Espace Numérique de Santé du Gabon (ENSG) pour les professionnels de la santé et les patients"/>
    <s v="Hébergement des données"/>
    <s v="Système de pilotage, des statistiques de la veille sanitaire de l’observatoire gabonais de santé"/>
    <n v="5"/>
    <n v="7"/>
    <n v="4"/>
    <n v="8"/>
    <n v="8"/>
    <n v="6"/>
    <n v="8"/>
    <n v="9"/>
    <n v="10"/>
    <s v="Système de pilotage, des statistiques de la veille sanitaire de l’observatoire gabonais de santé"/>
    <s v="Oui"/>
    <n v="10"/>
    <s v="Changement assez important"/>
    <s v="Changement assez important"/>
    <s v="Changement assez important"/>
    <s v="Changement assez important"/>
    <s v="Changement plus ou moins important"/>
    <s v="Changement plus ou moins important"/>
    <s v="Changement plus ou moins important"/>
    <s v="ND"/>
    <s v="Je suis prêt à plus ou moins changer"/>
    <s v="Je suis prêt à changer assez"/>
    <s v="Je suis prêt à plus ou moins changer"/>
    <s v="Je suis prêt à plus ou moins changer"/>
    <s v="Je suis prêt à plus ou moins changer"/>
    <s v="Je suis prêt à changer assez"/>
    <s v="Je suis prêt à plus ou moins changer"/>
    <s v="Contrôle régulier pour la conduite du changement"/>
    <s v="Améliorer la performance des agents"/>
    <s v="Changement des habitudes"/>
    <s v="ND"/>
    <s v="Problème de réseau wifi"/>
    <s v="ND"/>
    <s v="ND"/>
    <s v="ND"/>
    <s v="ND"/>
    <s v="Accès à un wifi haut débit"/>
    <s v="ND"/>
    <s v="ND"/>
    <s v="ND"/>
    <s v="ND"/>
  </r>
  <r>
    <n v="83"/>
    <d v="2018-05-17T00:00:00"/>
    <x v="1"/>
    <s v="Woleu"/>
    <s v="Base 09"/>
    <s v="BELE"/>
    <s v="Public civil"/>
    <n v="28"/>
    <s v="Oyem 1er arrondissement"/>
    <m/>
    <m/>
    <m/>
    <s v="ND"/>
    <s v="ND"/>
    <s v="ND"/>
    <s v="ND"/>
    <n v="4"/>
    <s v="NA"/>
    <s v="MOUPINDA"/>
    <s v="Mirabelle"/>
    <n v="38"/>
    <x v="3"/>
    <x v="1"/>
    <x v="0"/>
    <s v="Ecole de santé de Franville"/>
    <n v="3"/>
    <x v="5"/>
    <n v="4"/>
    <n v="10"/>
    <n v="3"/>
    <n v="10"/>
    <n v="3"/>
    <s v="Péréniser le SIS"/>
    <s v="Une équipe de pilotage sérieuse"/>
    <s v="ND"/>
    <x v="3"/>
    <x v="0"/>
    <x v="0"/>
    <x v="15"/>
    <s v="Risque d'échec du projet"/>
    <s v="Divulguer les données du patient"/>
    <s v="Pas d'accès au réseau wifi"/>
    <s v="Confier le projet aux experts du domaine"/>
    <s v="Accès limité aux données du patient"/>
    <s v="Installer un wifi haut débit"/>
    <x v="0"/>
    <x v="2"/>
    <x v="2"/>
    <x v="3"/>
    <x v="3"/>
    <x v="2"/>
    <x v="2"/>
    <s v="ND"/>
    <s v="Portail de l'Espace Numérique de Santé du Gabon (ENSG) pour les professionnels de la santé et les patients"/>
    <s v="Hébergement des données"/>
    <s v="Système de pilotage, des statistiques de la veille sanitaire de l’observatoire gabonais de santé"/>
    <n v="7"/>
    <n v="4"/>
    <n v="10"/>
    <n v="8"/>
    <n v="2"/>
    <n v="5"/>
    <n v="10"/>
    <n v="8"/>
    <n v="3"/>
    <s v="Système de pilotage, des statistiques de la veille sanitaire de l’observatoire gabonais de santé"/>
    <s v="Oui"/>
    <n v="10"/>
    <s v="Changement très important"/>
    <s v="Changement très important"/>
    <s v="Changement assez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Le projet changera nos vieilles habitudes"/>
    <s v="Amélioration de la qualité de service"/>
    <s v="Prévention des risques de propagation des épidémies"/>
    <s v="Suivi du patient"/>
    <s v="Risque de connexion"/>
    <s v="ND"/>
    <s v="ND"/>
    <s v="ND"/>
    <s v="ND"/>
    <s v="Installer lune fibre optique"/>
    <s v="ND"/>
    <s v="ND"/>
    <s v="ND"/>
    <s v="ND"/>
  </r>
  <r>
    <n v="84"/>
    <d v="2018-05-17T00:00:00"/>
    <x v="1"/>
    <s v="Woleu"/>
    <s v="DRS"/>
    <s v="Administration régionale de santé"/>
    <s v="Public civil"/>
    <n v="760"/>
    <s v="Oyem 2ème arrondissment"/>
    <m/>
    <m/>
    <m/>
    <s v="ND"/>
    <n v="181609"/>
    <s v="ND"/>
    <s v="ND"/>
    <n v="3"/>
    <s v="NA"/>
    <s v="EBE"/>
    <s v="CHARLEMANGNE"/>
    <n v="55"/>
    <x v="0"/>
    <x v="3"/>
    <x v="38"/>
    <s v="USS Gabon"/>
    <n v="15"/>
    <x v="8"/>
    <n v="5"/>
    <n v="10"/>
    <n v="5"/>
    <n v="5"/>
    <n v="5"/>
    <s v="Améliorer la qualité des soins"/>
    <s v="Assurer une formation sanitaire nationale"/>
    <s v="Renforcer les capacités des agents"/>
    <x v="4"/>
    <x v="9"/>
    <x v="14"/>
    <x v="3"/>
    <s v="Divulguer les informations sanitaires_x000a_"/>
    <s v="Paresse du personnel paramédical"/>
    <s v="ND"/>
    <s v="Sécuriser les informations sanitaires"/>
    <s v="Accorder des primes aux meilleurs"/>
    <s v="ND"/>
    <x v="0"/>
    <x v="0"/>
    <x v="2"/>
    <x v="0"/>
    <x v="4"/>
    <x v="4"/>
    <x v="3"/>
    <s v="Le SNIS actuel n'est pas approprié"/>
    <s v="Référentiel - Référentiels sémantiques métiers"/>
    <s v="Systèmes d’Information Hospitaliers (SIH)"/>
    <s v="Télémédecine comme fonction déportée de l'hôpital et intégrée à tous les processus de prise en charge"/>
    <n v="4"/>
    <n v="4"/>
    <n v="2"/>
    <n v="2"/>
    <n v="4"/>
    <n v="2"/>
    <n v="1"/>
    <n v="2"/>
    <n v="3"/>
    <s v="Référentiel - Référentiels sémantiques métiers"/>
    <s v="Oui"/>
    <n v="10"/>
    <s v="Changement assez important"/>
    <s v="Changement assez important"/>
    <s v="Changement assez important"/>
    <s v="Changement assez important"/>
    <s v="Changement assez important"/>
    <s v="Changement plus ou moins important"/>
    <s v="Changement assez important"/>
    <s v="L'apport et la maitrise de nouveaux outils peuvent permettre un changement important si les utilisateurs comprennent le bien fondé du projet"/>
    <s v="Je suis prêt à beaucoup changer"/>
    <s v="Je suis prêt à changer assez"/>
    <s v="Je suis prêt à changer assez"/>
    <s v="Je suis prêt à beaucoup changer"/>
    <s v="Je suis prêt à changer assez"/>
    <s v="Je suis prêt à changer assez"/>
    <s v="Je suis prêt à changer assez"/>
    <s v="J'adhère pleinement au projet et je vais m'investir à bien le comprendre et à l'utiliser"/>
    <s v="Partage des informations en temps réel"/>
    <s v="Collecte en temps réel des informations sanitaires "/>
    <s v="ND"/>
    <s v="Abandon du projet en plein déploiement"/>
    <s v="Manque de moyens financiers"/>
    <s v="Non adhésion du personnel"/>
    <s v="NB"/>
    <s v="ND"/>
    <s v="Faire aboutir le projet"/>
    <s v="Financer correctement le projet"/>
    <s v="Encourager les utilisateurs"/>
    <s v="ND"/>
    <s v="ND"/>
  </r>
  <r>
    <n v="85"/>
    <d v="2018-05-17T00:00:00"/>
    <x v="1"/>
    <s v="Woleu"/>
    <s v="OPN"/>
    <s v="Pharmacie"/>
    <s v="Public civil"/>
    <n v="9"/>
    <s v="Oyem 2ème arrondissment"/>
    <m/>
    <m/>
    <m/>
    <s v="ND"/>
    <n v="181609"/>
    <s v="ND"/>
    <s v="ND"/>
    <n v="4"/>
    <s v="NA"/>
    <s v="MINKO M'ONGOUA"/>
    <s v="FORTUNE"/>
    <n v="34"/>
    <x v="0"/>
    <x v="2"/>
    <x v="39"/>
    <s v="ND"/>
    <n v="7"/>
    <x v="10"/>
    <n v="4"/>
    <n v="7"/>
    <n v="1"/>
    <n v="7"/>
    <n v="7"/>
    <s v="Le SIS est un outil très important pour améliorer la situation sanitaire au gabon"/>
    <s v="ND"/>
    <s v="ND"/>
    <x v="4"/>
    <x v="5"/>
    <x v="13"/>
    <x v="3"/>
    <s v="La mauvaise utilisation des appareils"/>
    <s v="ND"/>
    <s v="ND"/>
    <s v="Formation des utilisateurs"/>
    <s v="ND"/>
    <s v="ND"/>
    <x v="3"/>
    <x v="5"/>
    <x v="3"/>
    <x v="6"/>
    <x v="2"/>
    <x v="6"/>
    <x v="0"/>
    <s v="ND"/>
    <s v="Portail de l'Espace Numérique de Santé du Gabon (ENSG) pour les professionnels de la santé et les patients"/>
    <s v="Hébergement des données"/>
    <s v="Système de pilotage, des statistiques de la veille sanitaire de l’observatoire gabonais de santé"/>
    <n v="3"/>
    <n v="6"/>
    <n v="6"/>
    <n v="3"/>
    <n v="3"/>
    <n v="6"/>
    <n v="3"/>
    <n v="3"/>
    <n v="3"/>
    <s v="Portail de l'Espace Numérique de Santé du Gabon (ENSG) pour les professionnels de la santé et les patients"/>
    <s v="Oui"/>
    <n v="7"/>
    <s v="Changement très important"/>
    <s v="Changement assez important"/>
    <s v="Changement assez important"/>
    <s v="Changement assez important"/>
    <s v="Changement très important"/>
    <s v="Changement très important"/>
    <s v="Changement faible"/>
    <s v="ND"/>
    <s v="Je suis prêt à plus ou moins changer"/>
    <s v="Je suis prêt à changer assez"/>
    <s v="Je suis prêt à changer assez"/>
    <s v="Je suis prêt à beaucoup changer"/>
    <s v="Je suis prêt à beaucoup changer"/>
    <s v="Je suis prêt à beaucoup changer"/>
    <s v="Je suis prêt à plus ou moins changer"/>
    <s v="ND"/>
    <s v="Formation du personnel"/>
    <s v="Des outils fiables pour le bon fonctionnement"/>
    <s v="Bonne organisation du travail"/>
    <s v="Attention aux piratages de données"/>
    <s v="ND"/>
    <s v="ND"/>
    <s v="ND"/>
    <s v="ND"/>
    <s v="Sécuriser les SIS"/>
    <s v="ND"/>
    <s v="ND"/>
    <s v="ND"/>
    <s v="ND"/>
  </r>
  <r>
    <n v="86"/>
    <d v="2018-05-17T00:00:00"/>
    <x v="1"/>
    <s v="Woleu"/>
    <s v="DRSN"/>
    <s v="Administration régionale de santé"/>
    <s v="Public civil"/>
    <n v="6"/>
    <s v="Oyem 2ème arrondissment"/>
    <m/>
    <m/>
    <m/>
    <s v="ND"/>
    <n v="181609"/>
    <s v="ND"/>
    <s v="ND"/>
    <n v="4"/>
    <s v="NA"/>
    <s v="ELLANKOUNA"/>
    <s v="HENRI"/>
    <n v="46"/>
    <x v="0"/>
    <x v="3"/>
    <x v="0"/>
    <s v="ENASS"/>
    <s v="5mois"/>
    <x v="4"/>
    <n v="6"/>
    <n v="8"/>
    <n v="3"/>
    <n v="8"/>
    <n v="3"/>
    <s v="La bonne prise en charge des patients"/>
    <s v="La collaboration entre le personnel de la santé"/>
    <s v="La mise en place de l'outil informatique"/>
    <x v="3"/>
    <x v="5"/>
    <x v="2"/>
    <x v="2"/>
    <s v="La mauvaise collaboration"/>
    <s v="Problème financier"/>
    <s v="Problème de communication"/>
    <s v="Instaurer une bonne collaboration entre le personnel de santé"/>
    <s v="Payement régulier des salaires"/>
    <s v="Mise en place d'un bon réseau"/>
    <x v="0"/>
    <x v="2"/>
    <x v="2"/>
    <x v="0"/>
    <x v="3"/>
    <x v="2"/>
    <x v="2"/>
    <s v="ND"/>
    <s v="Portail de l'Espace Numérique de Santé du Gabon (ENSG) pour les professionnels de la santé et les patients"/>
    <s v="Hébergement des données"/>
    <s v="Système de pilotage, des statistiques de la veille sanitaire de l’observatoire gabonais de santé"/>
    <n v="5"/>
    <n v="5"/>
    <n v="5"/>
    <n v="8"/>
    <n v="8"/>
    <n v="8"/>
    <n v="5"/>
    <n v="5"/>
    <n v="5"/>
    <s v="Hébergement des données"/>
    <s v="Oui"/>
    <n v="8"/>
    <s v="Changement assez important"/>
    <s v="Changement très important"/>
    <s v="Changement assez important"/>
    <s v="Changement assez important"/>
    <s v="Changement assez important"/>
    <s v="Changement assez important"/>
    <s v="Changement plus ou moins important"/>
    <s v="ND"/>
    <s v="Je suis prêt à beaucoup changer"/>
    <s v="Je suis prêt à changer assez"/>
    <s v="Je suis prêt à beaucoup changer"/>
    <s v="Je suis prêt à changer assez"/>
    <s v="Je suis prêt à beaucoup changer"/>
    <s v="Je suis prêt à changer assez"/>
    <s v="Je suis prêt à changer assez"/>
    <s v="ND"/>
    <s v="Nous souhaitons que ce projet soit realisé pour le bien des patients"/>
    <s v="ND"/>
    <s v="ND"/>
    <s v="La divulgation du secret professionnel"/>
    <s v="Le désinteressement du patient"/>
    <s v="Données eronnées"/>
    <s v="ND"/>
    <s v="ND"/>
    <s v="Sécuriser les données/codes"/>
    <s v="Sensibilisation des patients"/>
    <s v="Rigueur pendant l'enrégistrement des données des patients"/>
    <s v="ND"/>
    <s v="ND"/>
  </r>
  <r>
    <n v="87"/>
    <d v="2018-05-17T00:00:00"/>
    <x v="1"/>
    <s v="Woleu"/>
    <s v="DRS"/>
    <s v="Administration régionale de santé"/>
    <s v="Public civil"/>
    <n v="6"/>
    <s v="Oyem 2ème arrondissement"/>
    <m/>
    <m/>
    <m/>
    <s v="ND"/>
    <n v="181609"/>
    <s v="ND"/>
    <s v="ND"/>
    <n v="4"/>
    <s v="NA"/>
    <s v="GNINGOME"/>
    <s v="CADY"/>
    <n v="42"/>
    <x v="0"/>
    <x v="3"/>
    <x v="35"/>
    <s v="EPCA"/>
    <n v="4"/>
    <x v="4"/>
    <n v="8"/>
    <n v="6"/>
    <n v="6"/>
    <n v="6"/>
    <n v="3"/>
    <s v="Confidentialité des données"/>
    <s v="ND"/>
    <s v="ND"/>
    <x v="3"/>
    <x v="0"/>
    <x v="0"/>
    <x v="13"/>
    <s v="L'arret du projet pendant le déploiement"/>
    <s v="ND"/>
    <s v="ND"/>
    <s v="Bien évaluer le coût du projet"/>
    <s v="ND"/>
    <s v="ND"/>
    <x v="2"/>
    <x v="2"/>
    <x v="2"/>
    <x v="3"/>
    <x v="3"/>
    <x v="2"/>
    <x v="0"/>
    <s v="ND"/>
    <s v="Portail de l'Espace Numérique de Santé du Gabon (ENSG) pour les professionnels de la santé et les patients"/>
    <s v="Hébergement des données"/>
    <s v="Système de pilotage, des statistiques de la veille sanitaire de l’observatoire gabonais de santé"/>
    <n v="4"/>
    <n v="6"/>
    <n v="7"/>
    <n v="5"/>
    <n v="5"/>
    <n v="7"/>
    <n v="5"/>
    <n v="5"/>
    <n v="6"/>
    <s v="Portail de l'Espace Numérique de Santé du Gabon (ENSG) pour les professionnels de la santé et les patients"/>
    <s v="Oui"/>
    <n v="8"/>
    <s v="Changement plus ou moins important"/>
    <s v="Changement assez important"/>
    <s v="Changement assez important"/>
    <s v="Changement très important"/>
    <s v="Changement assez important"/>
    <s v="Changement assez important"/>
    <s v="Changement faible"/>
    <s v="ND"/>
    <s v="Je suis prêt à beaucoup changer"/>
    <s v="Je suis prêt à beaucoup changer"/>
    <s v="Je suis prêt à changer assez"/>
    <s v="Je suis prêt à plus ou moins changer"/>
    <s v="Je suis prêt à changer assez"/>
    <s v="Je suis prêt à plus ou moins changer"/>
    <s v="Je suis prêt à changer assez"/>
    <s v="ND"/>
    <s v="Prise en charge rapide du patient"/>
    <s v="Bonne collaboration entre les structures"/>
    <s v="ND"/>
    <s v="Défaillance technique"/>
    <s v="ND"/>
    <s v="ND"/>
    <s v="ND"/>
    <s v="ND"/>
    <s v="Assurer une bonne maintenance"/>
    <s v="ND"/>
    <s v="ND"/>
    <s v="ND"/>
    <s v="ND"/>
  </r>
  <r>
    <n v="88"/>
    <d v="2018-05-17T00:00:00"/>
    <x v="1"/>
    <s v="Woleu"/>
    <s v="Service Régional de SMI Oyem"/>
    <s v="SMI"/>
    <s v="Public civil"/>
    <n v="22"/>
    <s v="Oyem 1er arrondissement"/>
    <m/>
    <m/>
    <m/>
    <n v="2014"/>
    <n v="181609"/>
    <s v="ND"/>
    <s v="ND"/>
    <n v="5"/>
    <s v="NA"/>
    <s v="NZAMBA BOULINGUI"/>
    <s v="ANTOINE SNYDER"/>
    <n v="28"/>
    <x v="0"/>
    <x v="2"/>
    <x v="9"/>
    <s v="USS"/>
    <n v="4"/>
    <x v="4"/>
    <n v="5"/>
    <n v="7"/>
    <n v="6"/>
    <n v="8"/>
    <n v="3"/>
    <s v="Voir les médecin à leur poste"/>
    <s v="Plus de retard de payement par le CNAMGS"/>
    <s v="ND"/>
    <x v="6"/>
    <x v="3"/>
    <x v="3"/>
    <x v="12"/>
    <s v="Ne plus avoir la confidentialité des données"/>
    <s v="ND"/>
    <s v="ND"/>
    <s v="Mise en garde des agents sur la confidentialité des données "/>
    <s v="ND"/>
    <s v="ND"/>
    <x v="0"/>
    <x v="2"/>
    <x v="2"/>
    <x v="2"/>
    <x v="3"/>
    <x v="2"/>
    <x v="3"/>
    <s v="ND"/>
    <s v="Portail de l'Espace Numérique de Santé du Gabon (ENSG) pour les professionnels de la santé et les patients"/>
    <s v="Hébergement des données"/>
    <s v="Système de pilotage, des statistiques de la veille sanitaire de l’observatoire gabonais de santé"/>
    <n v="8"/>
    <n v="4"/>
    <n v="7"/>
    <n v="7"/>
    <n v="5"/>
    <n v="7"/>
    <n v="7"/>
    <n v="3"/>
    <n v="8"/>
    <s v="Portail de l'Espace Numérique de Santé du Gabon (ENSG) pour les professionnels de la santé et les patients"/>
    <s v="Oui"/>
    <n v="7"/>
    <s v="Changement plus ou moins important"/>
    <s v="Changement assez important"/>
    <s v="Changement plus ou moins important"/>
    <s v="Changement plus ou moins important"/>
    <s v="Changement assez important"/>
    <s v="Changement assez important"/>
    <s v="Changement plus ou moins important"/>
    <s v="ND"/>
    <s v="Je suis prêt à beaucoup changer"/>
    <s v="Je suis prêt à changer assez"/>
    <s v="Je suis prêt à changer assez"/>
    <s v="Je suis prêt à beaucoup changer"/>
    <s v="Je suis prêt à beaucoup changer"/>
    <s v="Je suis prêt à beaucoup changer"/>
    <s v="Je suis prêt à plus ou moins changer"/>
    <s v="ND"/>
    <s v="Avoir accès au mobile"/>
    <s v="ND"/>
    <s v="ND"/>
    <s v="Connexion internet est lente"/>
    <s v="ND"/>
    <s v="ND"/>
    <s v="ND"/>
    <s v="ND"/>
    <s v="Améliorer le débit internet"/>
    <s v="ND"/>
    <s v="ND"/>
    <s v="ND"/>
    <s v="ND"/>
  </r>
  <r>
    <n v="89"/>
    <d v="2018-05-17T00:00:00"/>
    <x v="1"/>
    <s v="Woleu"/>
    <s v="Base 09"/>
    <s v="BELE"/>
    <s v="Public civil"/>
    <n v="28"/>
    <s v="Oyem 1er arrondissement"/>
    <m/>
    <m/>
    <m/>
    <s v="ND"/>
    <n v="181609"/>
    <s v="ND"/>
    <s v="ND"/>
    <n v="4"/>
    <s v="NA"/>
    <s v="MINTSA"/>
    <s v="CHARLES"/>
    <n v="43"/>
    <x v="0"/>
    <x v="2"/>
    <x v="40"/>
    <s v="Université des sciences de la santé Ebolowa du Cameroun"/>
    <n v="2"/>
    <x v="4"/>
    <n v="5"/>
    <n v="9"/>
    <n v="6"/>
    <n v="10"/>
    <n v="7"/>
    <s v="Un SIS effectif"/>
    <s v="Un SIS actif et non passif"/>
    <s v="Un SIS aves suivi-évaluation"/>
    <x v="3"/>
    <x v="11"/>
    <x v="11"/>
    <x v="3"/>
    <s v="Manque de suivi"/>
    <s v="Pas de réseau téléphonique"/>
    <s v="Moyens financiers"/>
    <s v="Suivi-évaluation"/>
    <s v="Etendre le réseau dans tout le pays"/>
    <s v="Evaluer le coût du projet et de sa mise en œuvre "/>
    <x v="0"/>
    <x v="5"/>
    <x v="4"/>
    <x v="3"/>
    <x v="3"/>
    <x v="2"/>
    <x v="2"/>
    <s v="Donner de l'importance au SIS"/>
    <s v="Portail de l'Espace Numérique de Santé du Gabon (ENSG) pour les professionnels de la santé et les patients"/>
    <s v="Hébergement des données"/>
    <s v="Système de pilotage, des statistiques de la veille sanitaire de l’observatoire gabonais de santé"/>
    <n v="3"/>
    <n v="5"/>
    <n v="5"/>
    <n v="4"/>
    <n v="5"/>
    <n v="5"/>
    <n v="3"/>
    <n v="4"/>
    <n v="5"/>
    <s v="Hébergement des données"/>
    <s v="Oui"/>
    <n v="9"/>
    <s v="Changement assez important"/>
    <s v="Changement assez important"/>
    <s v="Changement très important"/>
    <s v="Changement très important"/>
    <s v="Changement très important"/>
    <s v="Changement très important"/>
    <s v="Changement très important"/>
    <s v="Les données exhaustives favorisent une bonne prise de décision"/>
    <s v="Je suis prêt à changer assez"/>
    <s v="Je suis prêt à changer assez"/>
    <s v="Je suis prêt à changer assez"/>
    <s v="Je suis prêt à changer assez"/>
    <s v="Je suis prêt à changer assez"/>
    <s v="Je suis prêt à changer assez"/>
    <s v="Je suis prêt à changer assez"/>
    <s v="Un changement positif est synonyme d'amélioration"/>
    <s v="Un SIS actif avec hébergement de données"/>
    <s v="ND"/>
    <s v="ND"/>
    <s v="Collecte d'effectifs d'hopitaux"/>
    <s v="Le circuit "/>
    <s v="Les acteurs"/>
    <s v="ND"/>
    <s v="ND"/>
    <s v="Responsabiliser les acteurs"/>
    <s v="Définir un bon circuit"/>
    <s v="Outiller les acteurs"/>
    <s v="ND"/>
    <s v="ND"/>
  </r>
  <r>
    <n v="90"/>
    <d v="2018-05-17T00:00:00"/>
    <x v="1"/>
    <s v="Woleu"/>
    <s v="SMI"/>
    <s v="SMI"/>
    <s v="Public civil"/>
    <n v="22"/>
    <s v="Oyem 1er arrondissement"/>
    <m/>
    <m/>
    <m/>
    <n v="2014"/>
    <n v="181609"/>
    <n v="10"/>
    <n v="30"/>
    <n v="4"/>
    <s v="NA"/>
    <s v="BIYIE EBO' O"/>
    <s v="FLORE"/>
    <n v="33"/>
    <x v="2"/>
    <x v="7"/>
    <x v="23"/>
    <s v="Université Omar Bongo"/>
    <n v="3"/>
    <x v="3"/>
    <n v="5"/>
    <n v="7"/>
    <n v="5"/>
    <n v="6"/>
    <n v="6"/>
    <s v="Amélioration de la gestion des données des patients"/>
    <s v="Améliorer la situation sanitaire des gabonais"/>
    <s v="Réduire les évacuations"/>
    <x v="6"/>
    <x v="0"/>
    <x v="0"/>
    <x v="5"/>
    <s v="Données non sécurisées"/>
    <s v="ND"/>
    <s v="ND"/>
    <s v="Sécuriser les données des patients"/>
    <s v="ND"/>
    <s v="ND"/>
    <x v="2"/>
    <x v="2"/>
    <x v="2"/>
    <x v="2"/>
    <x v="2"/>
    <x v="0"/>
    <x v="2"/>
    <s v="ND"/>
    <s v="Portail de l'Espace Numérique de Santé du Gabon (ENSG) pour les professionnels de la santé et les patients"/>
    <s v="Hébergement des données"/>
    <s v="Système de pilotage, des statistiques de la veille sanitaire de l’observatoire gabonais de santé"/>
    <n v="7"/>
    <n v="6"/>
    <n v="7"/>
    <n v="7"/>
    <n v="6"/>
    <n v="6"/>
    <n v="6"/>
    <n v="6"/>
    <n v="6"/>
    <s v="Hébergement des données"/>
    <s v="Oui"/>
    <n v="7"/>
    <s v="Changement assez important"/>
    <s v="Changement assez important"/>
    <s v="Changement assez important"/>
    <s v="Changement assez important"/>
    <s v="Changement plus ou moins important"/>
    <s v="Changement plus ou moins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Former premièrement les utilisateurs"/>
    <s v="Rendre disponible les outils de travail"/>
    <s v="ND"/>
    <s v="Manque de personnel qualifié"/>
    <s v="Problème de réalisation du projet"/>
    <s v="Pas de connexion internet dans certaines zones"/>
    <s v="ND"/>
    <s v="ND"/>
    <s v="Former les utilisateurs"/>
    <s v="Bonne organisation"/>
    <s v="Internet haut débit"/>
    <s v="ND"/>
    <s v="ND"/>
  </r>
  <r>
    <n v="91"/>
    <d v="2018-05-17T00:00:00"/>
    <x v="1"/>
    <s v="Woleu"/>
    <s v="SMI"/>
    <s v="SMI"/>
    <s v="Public civil"/>
    <n v="22"/>
    <s v="Oyem 1er arrondissement"/>
    <m/>
    <m/>
    <m/>
    <n v="2014"/>
    <n v="181609"/>
    <s v="ND"/>
    <s v="ND"/>
    <n v="4"/>
    <s v="NA"/>
    <s v="IBOUTI"/>
    <s v="NICOLE"/>
    <n v="48"/>
    <x v="0"/>
    <x v="3"/>
    <x v="41"/>
    <s v="INFASS"/>
    <n v="2"/>
    <x v="3"/>
    <n v="5"/>
    <n v="7"/>
    <n v="6"/>
    <n v="9"/>
    <n v="6"/>
    <s v="Facilité l'accès aux soins"/>
    <s v="Améliorer la prise en charge du patient"/>
    <s v="Réduire les rendez-vous"/>
    <x v="6"/>
    <x v="5"/>
    <x v="2"/>
    <x v="4"/>
    <s v="La pérénisation"/>
    <s v="Manque de communication "/>
    <s v="ND"/>
    <s v="Former plus d'agents"/>
    <s v="Réseau national internet effectif"/>
    <s v="ND"/>
    <x v="0"/>
    <x v="5"/>
    <x v="2"/>
    <x v="3"/>
    <x v="3"/>
    <x v="0"/>
    <x v="0"/>
    <s v="ND"/>
    <s v="Portail de l'Espace Numérique de Santé du Gabon (ENSG) pour les professionnels de la santé et les patients"/>
    <s v="Hébergement des données"/>
    <s v="Système de pilotage, des statistiques de la veille sanitaire de l’observatoire gabonais de santé"/>
    <n v="7"/>
    <n v="6"/>
    <n v="5"/>
    <n v="8"/>
    <n v="7"/>
    <n v="8"/>
    <n v="8"/>
    <n v="6"/>
    <n v="6"/>
    <s v="Système de pilotage, des statistiques de la veille sanitaire de l’observatoire gabonais de santé"/>
    <s v="Oui"/>
    <n v="8"/>
    <s v="Changement assez important"/>
    <s v="Changement plus ou moins important"/>
    <s v="Changement plus ou moins important"/>
    <s v="Changement plus ou moins important"/>
    <s v="Changement plus ou moins important"/>
    <s v="Changement assez important"/>
    <s v="Changement faible"/>
    <s v="ND"/>
    <s v="Je suis prêt à beaucoup changer"/>
    <s v="Je suis prêt à changer assez"/>
    <s v="Je suis prêt à changer assez"/>
    <s v="Je suis prêt à beaucoup changer"/>
    <s v="Je suis prêt à beaucoup changer"/>
    <s v="Je suis prêt à changer assez"/>
    <s v="Je suis prêt à changer assez"/>
    <s v="ND"/>
    <s v="Améliorer les compétences"/>
    <s v="Améliorer l'archivage"/>
    <s v="Conservation des données"/>
    <s v="Problème d'archivage"/>
    <s v="Manque d'outils informatiques"/>
    <s v="ND"/>
    <s v="ND"/>
    <s v="ND"/>
    <s v="Bien faire l'enrégistrement des données"/>
    <s v="Mettre en place un bon système d'information"/>
    <s v="ND"/>
    <s v="ND"/>
    <s v="ND"/>
  </r>
  <r>
    <n v="92"/>
    <d v="2018-05-17T00:00:00"/>
    <x v="1"/>
    <s v="Woleu"/>
    <s v="DRS "/>
    <s v="Administration régionale de santé"/>
    <s v="Public civil"/>
    <n v="6"/>
    <s v="Oyem 2ème arrondissement"/>
    <m/>
    <m/>
    <m/>
    <s v="ND"/>
    <n v="181609"/>
    <s v="ND"/>
    <s v="ND"/>
    <n v="4"/>
    <s v="NA"/>
    <s v="MINTSA OBIANG"/>
    <s v="NESTOR"/>
    <n v="47"/>
    <x v="5"/>
    <x v="3"/>
    <x v="41"/>
    <s v="Institut privée Elat de Cameroun"/>
    <s v="2mois"/>
    <x v="6"/>
    <n v="5"/>
    <n v="10"/>
    <n v="5"/>
    <n v="10"/>
    <n v="1"/>
    <s v="Communication entre personnel de santé"/>
    <s v="Revoir une information à temps"/>
    <s v="Adhésion de la population"/>
    <x v="4"/>
    <x v="3"/>
    <x v="8"/>
    <x v="5"/>
    <s v="Divulguer les données du patient_x000a_"/>
    <s v="Problème d'archivage"/>
    <s v="ND"/>
    <s v="Sécuriser les données des patients"/>
    <s v="Sécuriser les archives"/>
    <s v="ND"/>
    <x v="2"/>
    <x v="5"/>
    <x v="2"/>
    <x v="3"/>
    <x v="3"/>
    <x v="2"/>
    <x v="4"/>
    <s v="Limite au niveau du matériel, difficulté d'accès à la connexion internet"/>
    <s v="Portail de l'Espace Numérique de Santé du Gabon (ENSG) pour les professionnels de la santé et les patients"/>
    <s v="Hébergement des données"/>
    <s v="Système de pilotage, des statistiques de la veille sanitaire de l’observatoire gabonais de santé"/>
    <n v="6"/>
    <n v="5"/>
    <n v="5"/>
    <n v="7"/>
    <n v="7"/>
    <n v="5"/>
    <n v="4"/>
    <n v="3"/>
    <n v="2"/>
    <s v="Hébergement des données"/>
    <s v="Oui"/>
    <n v="8"/>
    <s v="Changement assez important"/>
    <s v="Changement très important"/>
    <s v="Changement très important"/>
    <s v="Changement très important"/>
    <s v="Changement très important"/>
    <s v="Changement très important"/>
    <s v="Changement plus ou moins important"/>
    <s v="Pourvu qu'on ne rencontre pas de problème de connexion"/>
    <s v="Je suis prêt à beaucoup changer"/>
    <s v="Je suis prêt à changer assez"/>
    <s v="Je suis prêt à beaucoup changer"/>
    <s v="Je suis prêt à beaucoup changer"/>
    <s v="Je suis prêt à beaucoup changer"/>
    <s v="Je suis prêt à changer assez"/>
    <s v="Je suis prêt à plus ou moins changer"/>
    <s v="Totale adhésion au projet"/>
    <s v="Disponibilité des outils informatiques"/>
    <s v="Disponibilité des kits de connexion"/>
    <s v="Réseau internet fiable"/>
    <s v="mauvaise Maintenance "/>
    <s v="zone non couverte de reseau "/>
    <s v="ND"/>
    <s v="ND"/>
    <s v="ND"/>
    <s v="Former une équipe pour la maintenance"/>
    <s v="Identifier les zones non couvertes"/>
    <s v="ND"/>
    <s v="ND"/>
    <s v="ND"/>
  </r>
  <r>
    <n v="93"/>
    <d v="2018-05-17T00:00:00"/>
    <x v="1"/>
    <s v="Woleu"/>
    <s v="DRS"/>
    <s v="Administration régionale de santé"/>
    <s v="Public civil"/>
    <n v="6"/>
    <s v="Oyem 2ème arrondissement"/>
    <m/>
    <m/>
    <m/>
    <s v="ND"/>
    <n v="181609"/>
    <s v="ND"/>
    <s v="ND"/>
    <n v="4"/>
    <s v="NA"/>
    <s v="EKOUA BEYEME"/>
    <s v="REMY THEOPHANE"/>
    <n v="34"/>
    <x v="2"/>
    <x v="2"/>
    <x v="42"/>
    <s v="Université cheikh anter diop UCAD"/>
    <s v="5mois"/>
    <x v="9"/>
    <n v="2"/>
    <n v="5"/>
    <n v="5"/>
    <n v="10"/>
    <n v="1"/>
    <s v="Améliorer la santé au gabon"/>
    <s v="Donner une nouvelle vision de la santé au gabon"/>
    <s v="Facilité le traitement des patients"/>
    <x v="3"/>
    <x v="0"/>
    <x v="12"/>
    <x v="3"/>
    <s v="Le refus de collaboration des agents"/>
    <s v="Difficulter de s'adapter"/>
    <s v="Faible débit de connexion internet"/>
    <s v="Imposer des formations aux agents"/>
    <s v="Expliquer le projet par étape"/>
    <s v="Internet à haut débit dans tous le pays"/>
    <x v="0"/>
    <x v="3"/>
    <x v="2"/>
    <x v="3"/>
    <x v="3"/>
    <x v="2"/>
    <x v="2"/>
    <s v="Formations pour accompagner le changement"/>
    <s v="Portail de l'Espace Numérique de Santé du Gabon (ENSG) pour les professionnels de la santé et les patients"/>
    <s v="Hébergement des données"/>
    <s v="Système de pilotage, des statistiques de la veille sanitaire de l’observatoire gabonais de santé"/>
    <n v="8"/>
    <n v="8"/>
    <n v="8"/>
    <n v="8"/>
    <n v="8"/>
    <n v="8"/>
    <n v="8"/>
    <n v="8"/>
    <n v="8"/>
    <s v="Portail de l'Espace Numérique de Santé du Gabon (ENSG) pour les professionnels de la santé et les patients"/>
    <s v="Oui"/>
    <n v="10"/>
    <s v="Changement assez important"/>
    <s v="Changement assez important"/>
    <s v="Changement plus ou moins important"/>
    <s v="Changement très important"/>
    <s v="Changement très important"/>
    <s v="Changement très important"/>
    <s v="Changement très important"/>
    <s v="ND"/>
    <s v="Je suis prêt à beaucoup changer"/>
    <s v="Je suis prêt à changer assez"/>
    <s v="Je suis prêt à changer assez"/>
    <s v="Je suis prêt à beaucoup changer"/>
    <s v="Je suis prêt à beaucoup changer"/>
    <s v="Je suis prêt à beaucoup changer"/>
    <s v="Je suis prêt à beaucoup changer"/>
    <s v="ND"/>
    <s v="Améliorer les conditions des patients"/>
    <s v="Facilité le travaill des agents de santé"/>
    <s v="Traiter facilement les épidémies dans les régions"/>
    <s v="Refus de coopérations des agents"/>
    <s v="Manque de suivi du projet"/>
    <s v="ND"/>
    <s v="ND"/>
    <s v="ND"/>
    <s v="Expliquer et sensibiliser les agents"/>
    <s v="Suivre le projet jusqu'à la mise en œuvre "/>
    <s v="ND"/>
    <s v="ND"/>
    <s v="ND"/>
  </r>
  <r>
    <n v="94"/>
    <d v="2018-05-17T00:00:00"/>
    <x v="1"/>
    <s v="Woleu"/>
    <s v="Centre hospitalier régional de Oyem"/>
    <s v="CHR"/>
    <s v="Public civil"/>
    <n v="320"/>
    <s v="Oyem 2ème arrondissement"/>
    <m/>
    <m/>
    <m/>
    <n v="2003"/>
    <n v="181609"/>
    <n v="5"/>
    <s v="60min"/>
    <n v="0"/>
    <s v="NA"/>
    <s v="ZUE ESSOUE"/>
    <s v="GONTRAN"/>
    <n v="44"/>
    <x v="0"/>
    <x v="3"/>
    <x v="43"/>
    <s v="ENASS de Makokou"/>
    <n v="9"/>
    <x v="5"/>
    <n v="6"/>
    <n v="8"/>
    <n v="4"/>
    <n v="8"/>
    <n v="8"/>
    <s v="Assurer un suivi des patients"/>
    <s v="Eviter les dépenses des patients"/>
    <s v="Mieux orienter les patients"/>
    <x v="2"/>
    <x v="0"/>
    <x v="13"/>
    <x v="11"/>
    <s v="Pas de prise en charge"/>
    <s v="Pas de structures"/>
    <s v="Personnel non qualifié"/>
    <s v="Instaurer la prise en charge"/>
    <s v="Construire les structures d'accueil du projet"/>
    <s v="Former le personnel"/>
    <x v="2"/>
    <x v="5"/>
    <x v="4"/>
    <x v="2"/>
    <x v="2"/>
    <x v="3"/>
    <x v="4"/>
    <s v="ND"/>
    <s v="Référentiel - Identification des patients"/>
    <s v="Systèmes d’Information Hospitaliers (SIH)"/>
    <s v="Télémédecine comme fonction déportée de l'hôpital et intégrée à tous les processus de prise en charge"/>
    <n v="7"/>
    <n v="8"/>
    <n v="7"/>
    <n v="6"/>
    <n v="5"/>
    <n v="5"/>
    <n v="5"/>
    <n v="7"/>
    <n v="7"/>
    <s v="Référentiel - Identification des patients"/>
    <s v="Oui"/>
    <n v="6"/>
    <s v="Changement plus ou moins important"/>
    <s v="Changement plus ou moins important"/>
    <s v="Changement plus ou moins important"/>
    <s v="Changement plus ou moins important"/>
    <s v="Changement plus ou moins important"/>
    <s v="Changement plus ou moins important"/>
    <s v="Changement plus ou moins important"/>
    <s v="ND"/>
    <s v="Je suis prêt à plus ou moins changer"/>
    <s v="Je suis prêt à changer assez"/>
    <s v="Je suis prêt à changer assez"/>
    <s v="Je suis prêt à changer assez"/>
    <s v="Je suis prêt à changer assez"/>
    <s v="Je suis prêt à changer assez"/>
    <s v="Je suis prêt à changer assez"/>
    <s v="ND"/>
    <s v="Améliorer l'état de santé des patients"/>
    <s v="ND"/>
    <s v="ND"/>
    <s v="Pas de prise en charge"/>
    <s v="Pas de moyens pour la mise en œuvre du projet"/>
    <s v="Pas de collaboration entre agents"/>
    <s v="Pas de suivi du projet"/>
    <s v="ND"/>
    <s v="Instaurer la prise en charge"/>
    <s v="Mettre assez de financement sur le projet"/>
    <s v="Sensibilisation des agents"/>
    <s v="Faire un suivi correcte"/>
    <s v="ND"/>
  </r>
  <r>
    <n v="95"/>
    <d v="2018-05-17T00:00:00"/>
    <x v="1"/>
    <s v="Woleu"/>
    <s v="Centre hospitalier régional de Oyem"/>
    <s v="CHR"/>
    <s v="Public civil"/>
    <n v="320"/>
    <s v="Oyem 2ème arrondissement"/>
    <m/>
    <m/>
    <m/>
    <n v="2003"/>
    <n v="181609"/>
    <n v="10"/>
    <n v="10"/>
    <n v="0"/>
    <s v="NA"/>
    <s v="EKADAKE "/>
    <s v="OBIANG"/>
    <n v="53"/>
    <x v="2"/>
    <x v="7"/>
    <x v="25"/>
    <s v="FMSS Libreville"/>
    <n v="21"/>
    <x v="4"/>
    <n v="8"/>
    <n v="10"/>
    <n v="3"/>
    <n v="10"/>
    <n v="6"/>
    <s v="Améliorer la prise en charge des patients"/>
    <s v="Rentre plus dynamique de système santé"/>
    <s v="Collaboration en praticiens"/>
    <x v="2"/>
    <x v="3"/>
    <x v="0"/>
    <x v="8"/>
    <s v="Divulguer le secret patient"/>
    <s v="Pas d'internet"/>
    <s v="ND"/>
    <s v="Sécurisation des accès"/>
    <s v="Installer internet haut débit"/>
    <s v="ND"/>
    <x v="3"/>
    <x v="0"/>
    <x v="3"/>
    <x v="0"/>
    <x v="3"/>
    <x v="0"/>
    <x v="0"/>
    <s v="Tout est à refaire"/>
    <s v="Référentiel - Identification des patients"/>
    <s v="Systèmes d’Information Hospitaliers (SIH)"/>
    <s v="Télémédecine comme fonction déportée de l'hôpital et intégrée à tous les processus de prise en charge"/>
    <n v="8"/>
    <n v="8"/>
    <n v="8"/>
    <n v="8"/>
    <n v="8"/>
    <n v="8"/>
    <n v="5"/>
    <n v="7"/>
    <n v="5"/>
    <s v="Référentiel - Identification des patients"/>
    <s v="Oui"/>
    <n v="10"/>
    <s v="Changement très important"/>
    <s v="Changement assez important"/>
    <s v="Changement assez important"/>
    <s v="Changement très important"/>
    <s v="Changement très important"/>
    <s v="Changement assez important"/>
    <s v="Changement assez important"/>
    <s v="Connaissance du patient et bonne prise en charge "/>
    <s v="Je suis prêt à changer assez"/>
    <s v="Je suis prêt à changer assez"/>
    <s v="Je suis prêt à changer assez"/>
    <s v="Je suis prêt à changer assez"/>
    <s v="Je suis prêt à changer assez"/>
    <s v="Je suis prêt à changer assez"/>
    <s v="Je suis prêt à changer assez"/>
    <s v="Prise en charge améliorer des patients"/>
    <s v="Améliorer le système de santé actuel"/>
    <s v="ND"/>
    <s v="ND"/>
    <s v="Dossier patient connu par assez de personnes"/>
    <s v="ND"/>
    <s v="ND"/>
    <s v="ND"/>
    <s v="ND"/>
    <s v="Sécuriser les informations du patients"/>
    <s v="ND"/>
    <s v="ND"/>
    <s v="ND"/>
    <s v="ND"/>
  </r>
  <r>
    <n v="96"/>
    <d v="2018-05-17T00:00:00"/>
    <x v="1"/>
    <s v="Woleu"/>
    <s v="Centre hospitalier régional de Oyem"/>
    <s v="CHR"/>
    <s v="Public civil"/>
    <n v="320"/>
    <s v="Oyem 2ème arrondissement"/>
    <m/>
    <m/>
    <m/>
    <n v="2003"/>
    <n v="181609"/>
    <n v="20"/>
    <n v="15"/>
    <n v="0"/>
    <s v="NA"/>
    <s v="MVE"/>
    <s v="NKA"/>
    <n v="44"/>
    <x v="3"/>
    <x v="6"/>
    <x v="0"/>
    <s v="ENASS"/>
    <n v="10"/>
    <x v="6"/>
    <n v="5"/>
    <n v="10"/>
    <n v="5"/>
    <n v="10"/>
    <n v="10"/>
    <s v="Créer la motivation des agents"/>
    <s v="Meilleure productivité"/>
    <s v="Meilleur suivi des patients"/>
    <x v="4"/>
    <x v="4"/>
    <x v="8"/>
    <x v="3"/>
    <s v="Financement"/>
    <s v="Aquisition des équipements"/>
    <s v="Disponibilité des agents"/>
    <s v="Chercher un bon financement"/>
    <s v="Commencer par en parler aux concernés"/>
    <s v="Prendre en compte les doléances des agents"/>
    <x v="3"/>
    <x v="2"/>
    <x v="3"/>
    <x v="3"/>
    <x v="0"/>
    <x v="0"/>
    <x v="0"/>
    <s v="ND"/>
    <s v="Référentiel - Identification des patients"/>
    <s v="Systèmes d’Information Hospitaliers (SIH)"/>
    <s v="Télémédecine comme fonction déportée de l'hôpital et intégrée à tous les processus de prise en charge"/>
    <n v="6"/>
    <n v="10"/>
    <n v="8"/>
    <n v="7"/>
    <n v="10"/>
    <n v="9"/>
    <n v="7"/>
    <n v="10"/>
    <n v="9"/>
    <s v="Télémédecine comme fonction déportée de l'hôpital et intégrée à tous les processus de prise en charge"/>
    <s v="Oui"/>
    <n v="10"/>
    <s v="Changement très important"/>
    <s v="Changement très important"/>
    <s v="Changement assez important"/>
    <s v="Changement très important"/>
    <s v="Changement très important"/>
    <s v="Changement assez important"/>
    <s v="Changement assez important"/>
    <s v="ND"/>
    <s v="Je suis prêt à beaucoup changer"/>
    <s v="Je suis prêt à beaucoup changer"/>
    <s v="Je suis prêt à beaucoup changer"/>
    <s v="Je suis prêt à changer assez"/>
    <s v="Je suis prêt à changer assez"/>
    <s v="Je suis prêt à beaucoup changer"/>
    <s v="Je suis prêt à beaucoup changer"/>
    <s v="ND"/>
    <s v="Meilleur répartition  des taches "/>
    <s v="Traçabilité des actes"/>
    <s v="Meilleur prise en charge"/>
    <s v="Heures supplémentaires au travail"/>
    <s v="Renouvellement des équipements"/>
    <s v="Moyens financiers énormes"/>
    <s v="ND"/>
    <s v="ND"/>
    <s v="Faire plusieurs séances de formation et d'éducation"/>
    <s v="Mettre en place une bonne politique et signer des conventions pour l'acquisition des équipements"/>
    <s v="Faire une bonne politique de gestion des finances "/>
    <s v="ND"/>
    <s v="ND"/>
  </r>
  <r>
    <n v="97"/>
    <d v="2018-05-17T00:00:00"/>
    <x v="1"/>
    <s v="Woleu"/>
    <s v="Centre hospitalier régional de Oyem"/>
    <s v="CHR"/>
    <s v="Public civil"/>
    <n v="320"/>
    <s v="Oyem 2ème arrondissement"/>
    <m/>
    <m/>
    <m/>
    <n v="2003"/>
    <n v="181609"/>
    <n v="5"/>
    <n v="45"/>
    <n v="0"/>
    <s v="NA"/>
    <s v="NGATSALA"/>
    <s v="ARMAND"/>
    <n v="44"/>
    <x v="3"/>
    <x v="6"/>
    <x v="0"/>
    <s v="USS"/>
    <n v="8"/>
    <x v="4"/>
    <n v="7"/>
    <n v="10"/>
    <n v="5"/>
    <n v="6"/>
    <n v="5"/>
    <s v="Meilleur prise en charge des patients"/>
    <s v="Une amélioataion du plateau technique"/>
    <s v="Un meilleur suivi des patients"/>
    <x v="4"/>
    <x v="3"/>
    <x v="8"/>
    <x v="16"/>
    <s v="Risque d'échec du projet"/>
    <s v="Manque de ressources financières"/>
    <s v="ND"/>
    <s v="Faire un suivi régulier du projet"/>
    <s v="Mobiliser assez de ressources "/>
    <s v="ND"/>
    <x v="3"/>
    <x v="3"/>
    <x v="3"/>
    <x v="4"/>
    <x v="4"/>
    <x v="0"/>
    <x v="0"/>
    <s v="ND"/>
    <s v="Référentiel - Identification des patients"/>
    <s v="Systèmes d’Information Hospitaliers (SIH)"/>
    <s v="Télémédecine comme fonction déportée de l'hôpital et intégrée à tous les processus de prise en charge"/>
    <n v="8"/>
    <n v="8"/>
    <n v="8"/>
    <n v="7"/>
    <n v="7"/>
    <n v="7"/>
    <n v="8"/>
    <n v="5"/>
    <n v="5"/>
    <s v="Référentiel - Identification des patients"/>
    <s v="Oui"/>
    <n v="10"/>
    <s v="Changement assez important"/>
    <s v="Changement assez important"/>
    <s v="Changement assez important"/>
    <s v="Changement assez important"/>
    <s v="Changement assez important"/>
    <s v="Changement assez important"/>
    <s v="Changement assez important"/>
    <s v="Le SIS permettra un meilleur suivi des patients"/>
    <s v="Je suis prêt à beaucoup changer"/>
    <s v="Je suis prêt à beaucoup changer"/>
    <s v="Je suis prêt à beaucoup changer"/>
    <s v="Je suis prêt à beaucoup changer"/>
    <s v="Je suis prêt à beaucoup changer"/>
    <s v="Je suis prêt à beaucoup changer"/>
    <s v="Je suis prêt à beaucoup changer"/>
    <s v="ND"/>
    <s v="La réalisation immédiate du projet"/>
    <s v="Le déploiement du projet dans tout le pays"/>
    <s v="Formation du personnel"/>
    <s v="Manque de ressources humaines "/>
    <s v="ND"/>
    <s v="ND"/>
    <s v="ND"/>
    <s v="ND"/>
    <s v="Recruter et former le personnel "/>
    <s v="ND"/>
    <s v="ND"/>
    <s v="ND"/>
    <s v="ND"/>
  </r>
  <r>
    <n v="98"/>
    <d v="2018-05-17T00:00:00"/>
    <x v="1"/>
    <s v="Woleu"/>
    <s v="Centre hospitalier régional de Oyem"/>
    <s v="CHR"/>
    <s v="Public civil"/>
    <n v="320"/>
    <s v="Oyem 2ème arrondissement"/>
    <m/>
    <m/>
    <m/>
    <n v="2003"/>
    <n v="181609"/>
    <n v="6"/>
    <s v="ND"/>
    <n v="0"/>
    <s v="NA"/>
    <s v="MBAMBANDJA"/>
    <s v="PIERRE"/>
    <n v="46"/>
    <x v="0"/>
    <x v="3"/>
    <x v="0"/>
    <s v="ENASS"/>
    <n v="8"/>
    <x v="3"/>
    <n v="7"/>
    <n v="9"/>
    <n v="5"/>
    <n v="8"/>
    <n v="7"/>
    <s v="Amélioration de la prise en charge du patient"/>
    <s v="ND"/>
    <s v="ND"/>
    <x v="3"/>
    <x v="3"/>
    <x v="2"/>
    <x v="15"/>
    <s v="La viabilité du projet"/>
    <s v="ND"/>
    <s v="ND"/>
    <s v="Un réel suivi, une coordination et contrôle permanent "/>
    <s v="ND"/>
    <s v="ND"/>
    <x v="5"/>
    <x v="3"/>
    <x v="0"/>
    <x v="0"/>
    <x v="3"/>
    <x v="4"/>
    <x v="2"/>
    <s v="ND"/>
    <s v="Référentiel - Identification des patients"/>
    <s v="Systèmes d’Information Hospitaliers (SIH)"/>
    <s v="Télémédecine comme fonction déportée de l'hôpital et intégrée à tous les processus de prise en charge"/>
    <n v="4"/>
    <n v="5"/>
    <n v="5"/>
    <n v="4"/>
    <n v="6"/>
    <n v="5"/>
    <n v="4"/>
    <n v="5"/>
    <n v="4"/>
    <s v="Systèmes d’Information Hospitaliers (SIH)"/>
    <s v="Oui"/>
    <n v="8"/>
    <s v="Changement assez important"/>
    <s v="Changement plus ou moins important"/>
    <s v="Changement assez important"/>
    <s v="Changement très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La mise en œuvre de ce projet va améliorer notre système de santé"/>
    <s v="Bonne prise en charge des patients_x000a_"/>
    <s v="ND"/>
    <s v="ND"/>
    <s v="Le manque d'outils"/>
    <s v="ND"/>
    <s v="ND"/>
    <s v="ND"/>
    <s v="ND"/>
    <s v="Prévoir des agents sur place pour la maintenance"/>
    <s v="ND"/>
    <s v="ND"/>
    <s v="ND"/>
    <s v="ND"/>
  </r>
  <r>
    <n v="99"/>
    <d v="2018-05-17T00:00:00"/>
    <x v="1"/>
    <s v="Woleu"/>
    <s v="Centre hospitalier régional de Oyem"/>
    <s v="CHR"/>
    <s v="Public civil"/>
    <n v="320"/>
    <s v="Oyem 2ème arrondissement"/>
    <m/>
    <m/>
    <m/>
    <n v="2003"/>
    <n v="181609"/>
    <n v="30"/>
    <n v="20"/>
    <n v="0"/>
    <s v="NA"/>
    <s v="ONDO "/>
    <s v="DARY"/>
    <n v="41"/>
    <x v="2"/>
    <x v="4"/>
    <x v="0"/>
    <s v="FMSS Libreville"/>
    <n v="5"/>
    <x v="2"/>
    <n v="1"/>
    <n v="8"/>
    <n v="3"/>
    <n v="8"/>
    <n v="4"/>
    <s v="Efficacité"/>
    <s v="Rapidité"/>
    <s v="Acessibilité"/>
    <x v="3"/>
    <x v="3"/>
    <x v="2"/>
    <x v="7"/>
    <s v="Incompréhension"/>
    <s v="Non adhésion de certains professionnels de santé"/>
    <s v="Non réalisation"/>
    <s v="Sensibilisation"/>
    <s v="Séance de travail"/>
    <s v="Mise en œuvre effective"/>
    <x v="3"/>
    <x v="3"/>
    <x v="3"/>
    <x v="0"/>
    <x v="0"/>
    <x v="0"/>
    <x v="3"/>
    <s v="ND"/>
    <s v="Référentiel - Identification des patients"/>
    <s v="Systèmes d’Information Hospitaliers (SIH)"/>
    <s v="Télémédecine comme fonction déportée de l'hôpital et intégrée à tous les processus de prise en charge"/>
    <n v="2"/>
    <n v="4"/>
    <n v="4"/>
    <n v="7"/>
    <n v="5"/>
    <n v="7"/>
    <n v="3"/>
    <n v="3"/>
    <n v="3"/>
    <s v="Systèmes d’Information Hospitaliers (SIH)"/>
    <s v="Oui"/>
    <n v="8"/>
    <s v="Changement assez important"/>
    <s v="Changement assez important"/>
    <s v="Changement assez important"/>
    <s v="Changement très important"/>
    <s v="Changement très important"/>
    <s v="Changement très important"/>
    <s v="Changement plus ou moins important"/>
    <s v="ND"/>
    <s v="Je suis prêt à changer assez"/>
    <s v="Je suis prêt à changer assez"/>
    <s v="Je suis prêt à changer assez"/>
    <s v="Je suis prêt à beaucoup changer"/>
    <s v="Je suis prêt à beaucoup changer"/>
    <s v="Je suis prêt à beaucoup changer"/>
    <s v="Je suis prêt à beaucoup changer"/>
    <s v="ND"/>
    <s v="Disponibilité des informations"/>
    <s v="Efficacité"/>
    <s v="Adhésion de tous"/>
    <s v="Incompréhension"/>
    <s v="Non adhésion des collaborateurs"/>
    <s v="Indisponibilité"/>
    <s v="ND"/>
    <s v="ND"/>
    <s v="Sensibilisation"/>
    <s v="Séances de travail "/>
    <s v="Accès simplifié"/>
    <s v="ND"/>
    <s v="ND"/>
  </r>
  <r>
    <n v="100"/>
    <d v="2018-05-17T00:00:00"/>
    <x v="1"/>
    <s v="Woleu"/>
    <s v="Centre hospitalier régional de Oyem"/>
    <s v="CHR"/>
    <s v="Public civil"/>
    <n v="320"/>
    <s v="Oyem 2ème arrondissement"/>
    <m/>
    <m/>
    <m/>
    <n v="2003"/>
    <n v="181609"/>
    <n v="30"/>
    <n v="20"/>
    <n v="0"/>
    <s v="NA"/>
    <s v="TOUNG ONDO"/>
    <s v="GERMAIN"/>
    <n v="40"/>
    <x v="3"/>
    <x v="6"/>
    <x v="0"/>
    <s v="ENASS"/>
    <n v="10"/>
    <x v="5"/>
    <n v="2"/>
    <n v="10"/>
    <n v="10"/>
    <n v="9"/>
    <n v="6"/>
    <s v="En avance sur les autres pays de la sous-région"/>
    <s v="ND"/>
    <s v="ND"/>
    <x v="8"/>
    <x v="3"/>
    <x v="14"/>
    <x v="4"/>
    <s v="Une mauvaise gestion"/>
    <s v="ND "/>
    <s v="ND"/>
    <s v="Suivi du projet"/>
    <s v="ND"/>
    <s v="ND"/>
    <x v="5"/>
    <x v="2"/>
    <x v="0"/>
    <x v="0"/>
    <x v="3"/>
    <x v="2"/>
    <x v="2"/>
    <s v="ND"/>
    <s v="Référentiel - Identification des patients"/>
    <s v="Systèmes d’Information Hospitaliers (SIH)"/>
    <s v="Télémédecine comme fonction déportée de l'hôpital et intégrée à tous les processus de prise en charge"/>
    <n v="3"/>
    <n v="5"/>
    <n v="5"/>
    <n v="5"/>
    <n v="5"/>
    <n v="5"/>
    <n v="4"/>
    <n v="5"/>
    <n v="3"/>
    <s v="Systèmes d’Information Hospitaliers (SIH)"/>
    <s v="Oui"/>
    <n v="9"/>
    <s v="Changement plus ou moins important"/>
    <s v="Changement faible"/>
    <s v="Changement plus ou moins important"/>
    <s v="Changement plus ou moins important"/>
    <s v="Changement plus ou moins important"/>
    <s v="Changement plus ou moins important"/>
    <s v="Changement assez important"/>
    <s v="ND"/>
    <s v="Je suis prêt à plus ou moins changer"/>
    <s v="Je suis un peu prêt à changer"/>
    <s v="Je suis un peu prêt à changer"/>
    <s v="Je suis prêt à plus ou moins changer"/>
    <s v="Je suis prêt à plus ou moins changer"/>
    <s v="Je suis prêt à plus ou moins changer"/>
    <s v="Je suis prêt à changer assez"/>
    <s v="Améliorer le système de santé conformément au projet"/>
    <s v="La réussite au niveau national"/>
    <s v="ND"/>
    <s v="ND"/>
    <s v="Non applicabilité"/>
    <s v="Pas de suivi"/>
    <s v="ND"/>
    <s v="ND"/>
    <s v="ND"/>
    <s v="Mise en  œuvre effective sur le plan national "/>
    <s v="Associer l'Etat sur le projet"/>
    <s v="ND"/>
    <s v="ND"/>
    <s v="ND"/>
  </r>
  <r>
    <n v="101"/>
    <d v="2018-05-17T00:00:00"/>
    <x v="1"/>
    <s v="Woleu"/>
    <s v="Centre hospitalier régional de Oyem"/>
    <s v="CHR"/>
    <s v="Public civil"/>
    <n v="320"/>
    <s v="Oyem 2ème arrondissement"/>
    <m/>
    <m/>
    <m/>
    <n v="2003"/>
    <n v="181609"/>
    <n v="20"/>
    <n v="15"/>
    <n v="0"/>
    <s v="NA"/>
    <s v="ONGONE"/>
    <s v="GUY-BERTRAN"/>
    <n v="50"/>
    <x v="3"/>
    <x v="6"/>
    <x v="0"/>
    <s v="INFASS"/>
    <n v="10"/>
    <x v="3"/>
    <n v="5"/>
    <n v="8"/>
    <n v="5"/>
    <n v="7"/>
    <n v="5"/>
    <s v="Amélioration de la qualité des soins"/>
    <s v="Meilleure productivité des agents de santé"/>
    <s v="Meilleure sécurité pour les patients"/>
    <x v="6"/>
    <x v="3"/>
    <x v="12"/>
    <x v="15"/>
    <s v="Non réalisation du projet"/>
    <s v="ND"/>
    <s v="ND"/>
    <s v="Associer le gouvernement à la mise œuvre "/>
    <s v="ND"/>
    <s v="ND"/>
    <x v="5"/>
    <x v="3"/>
    <x v="0"/>
    <x v="0"/>
    <x v="0"/>
    <x v="4"/>
    <x v="2"/>
    <s v="ND"/>
    <s v="Référentiel - Identification des patients"/>
    <s v="Systèmes d’Information Hospitaliers (SIH)"/>
    <s v="Télémédecine comme fonction déportée de l'hôpital et intégrée à tous les processus de prise en charge"/>
    <n v="1"/>
    <n v="10"/>
    <n v="10"/>
    <n v="6"/>
    <n v="9"/>
    <n v="9"/>
    <n v="5"/>
    <n v="10"/>
    <n v="8"/>
    <s v="Systèmes d’Information Hospitaliers (SIH)"/>
    <s v="Oui"/>
    <n v="10"/>
    <s v="Changement assez important"/>
    <s v="Changement assez important"/>
    <s v="Changement assez important"/>
    <s v="Changement plus ou moins important"/>
    <s v="Changement plus ou moins important"/>
    <s v="Changement assez important"/>
    <s v="Changement faible"/>
    <s v="ND"/>
    <s v="Je suis prêt à beaucoup changer"/>
    <s v="Je ne suis pas du tout prêt à changer"/>
    <s v="Je suis prêt à plus ou moins changer"/>
    <s v="Je suis prêt à changer assez"/>
    <s v="Je suis prêt à changer assez"/>
    <s v="Je suis prêt à changer assez"/>
    <s v="Je ne suis pas du tout prêt à changer"/>
    <s v="Même si l'adhésion et le changement sont parfois difficile, je suis prêt à changer "/>
    <s v="Meilleure traçabilité et suivi des patients"/>
    <s v="ND"/>
    <s v="ND"/>
    <s v="Absence d'internet"/>
    <s v="Manque de maintenance"/>
    <s v="Manque de compétence"/>
    <s v="ND"/>
    <s v="ND"/>
    <s v="Internet en permanence"/>
    <s v="Prévoir une équipe de maintenance"/>
    <s v="Formation et outils adaptés"/>
    <s v="ND"/>
    <s v="ND"/>
  </r>
  <r>
    <n v="102"/>
    <d v="2018-05-17T00:00:00"/>
    <x v="1"/>
    <s v="Woleu"/>
    <s v="Centre hospitalier régional de Oyem"/>
    <s v="CHR"/>
    <s v="Public civil"/>
    <n v="320"/>
    <s v="Oyem 2ème arrondissement"/>
    <m/>
    <m/>
    <m/>
    <n v="2003"/>
    <n v="181609"/>
    <n v="20"/>
    <n v="15"/>
    <n v="0"/>
    <s v="NA"/>
    <s v="NSOUROU NZE"/>
    <s v="JUSTINE"/>
    <n v="58"/>
    <x v="3"/>
    <x v="6"/>
    <x v="0"/>
    <s v="INFASS"/>
    <n v="15"/>
    <x v="6"/>
    <n v="5"/>
    <n v="10"/>
    <n v="5"/>
    <n v="8"/>
    <n v="8"/>
    <s v="Archivage numérique des infos médicales"/>
    <s v="Permettre de transmettre le résultat du malade à distance pour la CTA (cliché radio)"/>
    <s v="Meilleure sécurité pour les patients"/>
    <x v="2"/>
    <x v="3"/>
    <x v="8"/>
    <x v="10"/>
    <s v="Personnel non qualifié"/>
    <s v="Vétusté des outils exitants "/>
    <s v="ND"/>
    <s v="Recruter ou former le personnel existant"/>
    <s v="Installer des outils adéquats"/>
    <s v="ND"/>
    <x v="0"/>
    <x v="3"/>
    <x v="3"/>
    <x v="4"/>
    <x v="4"/>
    <x v="0"/>
    <x v="0"/>
    <s v="ND"/>
    <s v="Référentiel - Identification des patients"/>
    <s v="Systèmes d’Information Hospitaliers (SIH)"/>
    <s v="Télémédecine comme fonction déportée de l'hôpital et intégrée à tous les processus de prise en charge"/>
    <n v="2"/>
    <n v="7"/>
    <n v="4"/>
    <n v="3"/>
    <n v="6"/>
    <n v="5"/>
    <n v="6"/>
    <n v="8"/>
    <n v="7"/>
    <s v="Télémédecine comme fonction déportée de l'hôpital et intégrée à tous les processus de prise en charge"/>
    <s v="Oui"/>
    <n v="8"/>
    <s v="Aucun changement"/>
    <s v="Changement plus ou moins important"/>
    <s v="Changement faible"/>
    <s v="Changement assez important"/>
    <s v="Changement assez important"/>
    <s v="Changement assez important"/>
    <s v="Changement plus ou moins important"/>
    <s v="ND"/>
    <s v="Je suis prêt à changer assez"/>
    <s v="Je suis prêt à plus ou moins changer"/>
    <s v="Je suis prêt à changer assez"/>
    <s v="Je suis prêt à changer assez"/>
    <s v="Je suis prêt à plus ou moins changer"/>
    <s v="Je suis prêt à changer assez"/>
    <s v="Je suis prêt à changer assez"/>
    <s v="ND"/>
    <s v="Renouvellement des outils:données exactes"/>
    <s v="Formation continue : bon rendement"/>
    <s v="Suivi-évaluation: meilleure perfomance"/>
    <s v="Défaillance technique"/>
    <s v="Personnel non qualifié"/>
    <s v="ND"/>
    <s v="ND"/>
    <s v="ND"/>
    <s v="Dotation de matériels"/>
    <s v="Formation du personnel"/>
    <s v="ND"/>
    <s v="ND"/>
    <s v="ND"/>
  </r>
  <r>
    <n v="103"/>
    <d v="2018-05-17T00:00:00"/>
    <x v="1"/>
    <s v="Woleu"/>
    <s v="Centre hospitalier régional de Oyem"/>
    <s v="CHR"/>
    <s v="Public civil"/>
    <n v="320"/>
    <s v="Oyem 2ème arrondissement"/>
    <m/>
    <m/>
    <m/>
    <n v="2003"/>
    <n v="181609"/>
    <n v="5"/>
    <s v="60min"/>
    <n v="0"/>
    <s v="NA"/>
    <s v="ZUE NKOU"/>
    <s v="PROSPER"/>
    <n v="42"/>
    <x v="3"/>
    <x v="6"/>
    <x v="0"/>
    <s v="Ecole Makokou  de Libreville"/>
    <n v="5"/>
    <x v="6"/>
    <n v="5"/>
    <n v="8"/>
    <n v="4"/>
    <n v="9"/>
    <n v="7"/>
    <s v="Permettre d'avoir l'information en temps réel"/>
    <s v="Discuter avec d'autres professionnels sur les actualités "/>
    <s v="Réduire les évacuations"/>
    <x v="2"/>
    <x v="5"/>
    <x v="2"/>
    <x v="4"/>
    <s v="Personnel non qualifié"/>
    <s v="Non adhésion de certaines autorités"/>
    <s v="Non adhésion des professionnels de la santé"/>
    <s v="Formation"/>
    <s v="Engagement signé par les autorités"/>
    <s v="Sensibilisation des professionnels"/>
    <x v="3"/>
    <x v="3"/>
    <x v="3"/>
    <x v="4"/>
    <x v="4"/>
    <x v="0"/>
    <x v="0"/>
    <s v="Pas de SIS au CHR"/>
    <s v="Référentiel - Identification des patients"/>
    <s v="Systèmes d’Information Hospitaliers (SIH)"/>
    <s v="Outils innovant pour la prévention et la promotion de la santé"/>
    <n v="6"/>
    <n v="8"/>
    <n v="8"/>
    <n v="7"/>
    <n v="8"/>
    <n v="6"/>
    <n v="8"/>
    <n v="9"/>
    <n v="9"/>
    <s v="Télémédecine comme fonction déportée de l'hôpital et intégrée à tous les processus de prise en charge"/>
    <s v="Oui"/>
    <n v="9"/>
    <s v="Changement assez important"/>
    <s v="Changement très important"/>
    <s v="Changement très important"/>
    <s v="Changement très important"/>
    <s v="Changement très important"/>
    <s v="Changement très important"/>
    <s v="Changement plus ou moins important"/>
    <s v="Amélioration de la prise en charge des patients"/>
    <s v="Je suis prêt à changer assez"/>
    <s v="Je suis prêt à changer assez"/>
    <s v="Je suis prêt à changer assez"/>
    <s v="Je suis prêt à beaucoup changer"/>
    <s v="Je suis prêt à beaucoup changer"/>
    <s v="Je suis prêt à beaucoup changer"/>
    <s v="Je suis prêt à changer assez"/>
    <s v="Ce système est performant et évaluatif"/>
    <s v="Affluence des patients au CHR"/>
    <s v="Suivi au quotidien des données des patients"/>
    <s v="Information à temps réel sur le patient"/>
    <s v="Manque d'outils"/>
    <s v="Manque de techniciens"/>
    <s v="Personnel non qualifié"/>
    <s v="Adhésion de tous"/>
    <s v="Pas d'accord favorable réel et de coopération des autorités"/>
    <s v="Mise à disposition du CHR d'outils de travail"/>
    <s v="Prévoir une équipe de maintenance"/>
    <s v="Formation des acteurs du projet"/>
    <s v="Faire adhérer les professionnels"/>
    <s v="Obtenir l'avis favorable et un engagement écrit des aurorités"/>
  </r>
  <r>
    <n v="104"/>
    <d v="2018-05-17T00:00:00"/>
    <x v="1"/>
    <s v="Woleu"/>
    <s v="Centre hospitalier régional de Oyem"/>
    <s v="CHR"/>
    <s v="Public civil"/>
    <n v="320"/>
    <s v="Oyem 2ème arrondissement"/>
    <m/>
    <m/>
    <m/>
    <n v="2003"/>
    <n v="181609"/>
    <n v="6"/>
    <n v="15"/>
    <n v="0"/>
    <s v="NA"/>
    <s v="BAWOUCHI"/>
    <s v="LARISSA PRUDENCE"/>
    <n v="36"/>
    <x v="3"/>
    <x v="6"/>
    <x v="0"/>
    <s v="INFASS"/>
    <n v="2"/>
    <x v="6"/>
    <n v="2"/>
    <n v="6"/>
    <n v="1"/>
    <n v="9"/>
    <n v="5"/>
    <s v="Amélioration de la qualité des soins"/>
    <s v="Suivi du patient"/>
    <s v="Avoir accès aux données sur le patient"/>
    <x v="2"/>
    <x v="3"/>
    <x v="8"/>
    <x v="10"/>
    <s v="Personnel non qualifié"/>
    <s v="Connexion reséau non fiable"/>
    <s v="ND"/>
    <s v="Formation du personnel"/>
    <s v="Connexion haut débit en permanence"/>
    <s v="ND"/>
    <x v="3"/>
    <x v="3"/>
    <x v="3"/>
    <x v="4"/>
    <x v="4"/>
    <x v="0"/>
    <x v="0"/>
    <s v="Le SIS n'est pas au CHR"/>
    <s v="Référentiel - Identification des patients"/>
    <s v="Systèmes d’Information Hospitaliers (SIH)"/>
    <s v="Télémédecine comme fonction déportée de l'hôpital et intégrée à tous les processus de prise en charge"/>
    <n v="8"/>
    <n v="9"/>
    <n v="8"/>
    <n v="4"/>
    <n v="5"/>
    <n v="5"/>
    <n v="3"/>
    <n v="4"/>
    <n v="6"/>
    <s v="Référentiel - Identification des patients"/>
    <s v="Oui"/>
    <n v="9"/>
    <s v="Changement assez important"/>
    <s v="Changement assez important"/>
    <s v="Changement assez important"/>
    <s v="Changement très important"/>
    <s v="Changement assez important"/>
    <s v="Changement très important"/>
    <s v="Changement assez important"/>
    <s v="ND"/>
    <s v="Je suis prêt à beaucoup changer"/>
    <s v="Je suis prêt à changer assez"/>
    <s v="Je suis prêt à beaucoup changer"/>
    <s v="Je suis prêt à beaucoup changer"/>
    <s v="Je suis prêt à beaucoup changer"/>
    <s v="Je suis prêt à changer assez"/>
    <s v="Je suis prêt à changer assez"/>
    <s v="La mise en œuvre de ce sous-projet est la bienvenue"/>
    <s v="Prise en charge rapide du patient"/>
    <s v="ND"/>
    <s v="ND"/>
    <s v="Sécurité des informations"/>
    <s v="Non respect du secret professionnel"/>
    <s v="ND"/>
    <s v="ND"/>
    <s v="ND"/>
    <s v="Protéger les données,des patients"/>
    <s v="Cadre juridique pour protéger le patient"/>
    <s v="ND"/>
    <s v="ND"/>
    <s v="ND"/>
  </r>
  <r>
    <n v="105"/>
    <d v="2018-05-17T00:00:00"/>
    <x v="1"/>
    <s v="Woleu"/>
    <s v="Centre hospitalier régional de Oyem"/>
    <s v="CHR"/>
    <s v="Public civil"/>
    <n v="320"/>
    <s v="Oyem 2ème arrondissement"/>
    <m/>
    <m/>
    <m/>
    <n v="2003"/>
    <n v="181609"/>
    <n v="20"/>
    <n v="10"/>
    <n v="0"/>
    <s v="NA"/>
    <s v="MENGUE M'EYA"/>
    <s v="ALEXANDRINE"/>
    <n v="43"/>
    <x v="3"/>
    <x v="5"/>
    <x v="0"/>
    <s v="USS de Libreville"/>
    <n v="6"/>
    <x v="6"/>
    <n v="3"/>
    <n v="6"/>
    <n v="1"/>
    <n v="10"/>
    <n v="8"/>
    <s v="Amélioration de la qualité des soins"/>
    <s v="Maitrise du fichier"/>
    <s v="Identification des malades"/>
    <x v="4"/>
    <x v="5"/>
    <x v="6"/>
    <x v="4"/>
    <s v="Incompréhension"/>
    <s v="Manque d'outils"/>
    <s v="Manque de formation"/>
    <s v="Sensibilisation"/>
    <s v="Prévoir assez d'outils pour toutes les structures"/>
    <s v="Formation des agents"/>
    <x v="3"/>
    <x v="3"/>
    <x v="3"/>
    <x v="0"/>
    <x v="0"/>
    <x v="4"/>
    <x v="2"/>
    <s v="ND"/>
    <s v="Référentiel - Identification des patients"/>
    <s v="Systèmes d’Information Hospitaliers (SIH)"/>
    <s v="Outils innovant pour la prévention et la promotion de la santé"/>
    <n v="5"/>
    <n v="9"/>
    <n v="9"/>
    <n v="5"/>
    <n v="10"/>
    <n v="10"/>
    <n v="5"/>
    <n v="10"/>
    <n v="6"/>
    <s v="Systèmes d’Information Hospitaliers (SIH)"/>
    <s v="Oui"/>
    <n v="8"/>
    <s v="Changement assez important"/>
    <s v="Changement assez important"/>
    <s v="Changement très important"/>
    <s v="Changement assez important"/>
    <s v="Changement plus ou moins important"/>
    <s v="Changement plus ou moins important"/>
    <s v="Changement plus ou moins important"/>
    <s v="Instaler le SIH au CHR"/>
    <s v="Je suis prêt à plus ou moins changer"/>
    <s v="Je suis prêt à beaucoup changer"/>
    <s v="Je suis prêt à beaucoup changer"/>
    <s v="Je suis prêt à beaucoup changer"/>
    <s v="Je suis prêt à changer assez"/>
    <s v="Je suis prêt à changer assez"/>
    <s v="Je suis prêt à changer assez"/>
    <s v="ND"/>
    <s v="Identification des patients"/>
    <s v="Amélioration des statistiques"/>
    <s v="ND"/>
    <s v="Manque d'outils"/>
    <s v="Pas de connexion internet"/>
    <s v="Non maitrise de l'outil informatique"/>
    <s v="ND"/>
    <s v="ND"/>
    <s v="Prévoir des ordinateurs pour tous"/>
    <s v="Améliorer le réseau internet"/>
    <s v="Formation des agents"/>
    <s v="ND"/>
    <s v="ND"/>
  </r>
  <r>
    <n v="106"/>
    <d v="2018-05-17T00:00:00"/>
    <x v="1"/>
    <s v="Woleu"/>
    <s v="Centre hospitalier régional de Oyem"/>
    <s v="CHR"/>
    <s v="Public civil"/>
    <n v="320"/>
    <s v="Oyem 2ème arrondissement"/>
    <m/>
    <m/>
    <m/>
    <n v="2003"/>
    <n v="181609"/>
    <n v="5"/>
    <n v="45"/>
    <n v="0"/>
    <s v="NA"/>
    <s v="ABESSOLA BITEGUE"/>
    <s v="FORTUNE TRESOR"/>
    <n v="35"/>
    <x v="2"/>
    <x v="7"/>
    <x v="23"/>
    <s v="Université Omar BONGO/Ecole Normale Supérieure "/>
    <n v="3"/>
    <x v="4"/>
    <n v="5"/>
    <n v="10"/>
    <n v="2"/>
    <n v="10"/>
    <n v="8"/>
    <s v="Interconnexion des structures de santé"/>
    <s v="Suivi du patient"/>
    <s v="Favoriser le suivi des patients"/>
    <x v="2"/>
    <x v="0"/>
    <x v="14"/>
    <x v="2"/>
    <s v="Adaptation des agents"/>
    <s v="Limitation du réseau"/>
    <s v="Indisponibilité des outils informatiques"/>
    <s v="Faire des formations continues "/>
    <s v="Installer un véritable réseau informatique"/>
    <s v="Pourvoyer les structures de santé d'ordinateurs"/>
    <x v="3"/>
    <x v="3"/>
    <x v="3"/>
    <x v="4"/>
    <x v="4"/>
    <x v="0"/>
    <x v="0"/>
    <s v="Pas de SIS au CHR"/>
    <s v="Référentiel - Identification des patients"/>
    <s v="Systèmes d’Information Hospitaliers (SIH)"/>
    <s v="Télémédecine comme fonction déportée de l'hôpital et intégrée à tous les processus de prise en charge"/>
    <n v="8"/>
    <n v="10"/>
    <n v="10"/>
    <n v="10"/>
    <n v="10"/>
    <n v="10"/>
    <n v="6"/>
    <n v="9"/>
    <n v="7"/>
    <s v="Systèmes d’Information Hospitaliers (SIH)"/>
    <s v="Oui"/>
    <n v="9"/>
    <s v="Changement assez important"/>
    <s v="Changement assez important"/>
    <s v="Changement très important"/>
    <s v="Changement très important"/>
    <s v="Changement très important"/>
    <s v="Changement très important"/>
    <s v="Changement assez important"/>
    <s v="Le SIS permettra l'appropriation des NTIC"/>
    <s v="Je suis prêt à beaucoup changer"/>
    <s v="Je suis prêt à beaucoup changer"/>
    <s v="Je suis prêt à beaucoup changer"/>
    <s v="Je suis prêt à beaucoup changer"/>
    <s v="Je suis prêt à beaucoup changer"/>
    <s v="Je suis prêt à beaucoup changer"/>
    <s v="Je suis prêt à beaucoup changer"/>
    <s v="Le suivi des patients est indispensable pour moi"/>
    <s v="Permettre un meilleur suivi des patients"/>
    <s v="Etre au même niveau d'information que les autres structures"/>
    <s v="Avoir une véritable base de données des patients"/>
    <s v="Manque de moyens de mise en œuvre"/>
    <s v="Contraintes sociales"/>
    <s v="Entretien du matériel"/>
    <s v="Formation continue"/>
    <s v="Refus d'adhésion"/>
    <s v="Un financement suffisant"/>
    <s v="Sensibilisation de la population et des acteurs"/>
    <s v="Equipe de maintenance formée"/>
    <s v="Prévoir des formations régulières"/>
    <s v="Sensibilisation "/>
  </r>
  <r>
    <n v="107"/>
    <d v="2018-05-17T00:00:00"/>
    <x v="1"/>
    <s v="Woleu"/>
    <s v="Centre hospitalier régional de Oyem"/>
    <s v="CHR"/>
    <s v="Public civil"/>
    <n v="320"/>
    <s v="Oyem 2ème arrondissement"/>
    <m/>
    <m/>
    <m/>
    <n v="2003"/>
    <n v="181609"/>
    <n v="10"/>
    <n v="15"/>
    <n v="0"/>
    <s v="NA"/>
    <s v="MEZUI NGOUH"/>
    <s v="BLAISE"/>
    <n v="34"/>
    <x v="3"/>
    <x v="6"/>
    <x v="0"/>
    <s v="INFASS"/>
    <n v="2"/>
    <x v="3"/>
    <n v="5"/>
    <n v="10"/>
    <n v="2"/>
    <n v="5"/>
    <n v="1"/>
    <s v="Informatisation du système de santé"/>
    <s v="Amélioration de la prise en charge des patients"/>
    <s v="Meilleure gestion des épidémies"/>
    <x v="6"/>
    <x v="0"/>
    <x v="14"/>
    <x v="4"/>
    <s v="Manque de formation du personnel"/>
    <s v="Système informatique du pays non fiable"/>
    <s v="Manque d'outils informatiques"/>
    <s v="Former le personnel"/>
    <s v="Renforcer le réseau informatique du pays"/>
    <s v="Dotation en outils informatiques"/>
    <x v="5"/>
    <x v="0"/>
    <x v="0"/>
    <x v="4"/>
    <x v="4"/>
    <x v="0"/>
    <x v="3"/>
    <s v="Le SIS est pratiquement inexistant dans notre structure"/>
    <s v="Référentiel - Identification des patients"/>
    <s v="Systèmes d’Information Hospitaliers (SIH)"/>
    <s v="Télémédecine comme fonction déportée de l'hôpital et intégrée à tous les processus de prise en charge"/>
    <n v="9"/>
    <n v="10"/>
    <n v="10"/>
    <n v="6"/>
    <n v="8"/>
    <n v="7"/>
    <n v="8"/>
    <n v="10"/>
    <n v="9"/>
    <s v="Référentiel - Identification des patients"/>
    <s v="Oui"/>
    <n v="10"/>
    <s v="Changement très important"/>
    <s v="Changement très important"/>
    <s v="Changement assez important"/>
    <s v="Changement assez important"/>
    <s v="Changement très important"/>
    <s v="Changement très important"/>
    <s v="Changement plus ou moins important"/>
    <s v="Le sous-projet va permettre la patrique et la prise en charge des patients"/>
    <s v="Je suis prêt à beaucoup changer"/>
    <s v="Je suis prêt à beaucoup changer"/>
    <s v="Je suis prêt à beaucoup changer"/>
    <s v="Je suis prêt à beaucoup changer"/>
    <s v="Je suis prêt à beaucoup changer"/>
    <s v="Je suis prêt à beaucoup changer"/>
    <s v="Je suis prêt à plus ou moins changer"/>
    <s v="En tant que Bantu je suis prète à tout changer afin d'améliorer la pratique hormis ma culture et mes rites"/>
    <s v="Améliorer les conditions de travail"/>
    <s v="Améliorer la prise en charge des patients"/>
    <s v="Renforcer le système de santé du pays"/>
    <s v="La vulgarisation des données des patients"/>
    <s v="ND"/>
    <s v="ND"/>
    <s v="ND"/>
    <s v="ND"/>
    <s v="Sécuriser les données des patients"/>
    <s v="ND"/>
    <s v="ND"/>
    <s v="ND"/>
    <s v="ND"/>
  </r>
  <r>
    <n v="108"/>
    <d v="2018-05-17T00:00:00"/>
    <x v="1"/>
    <s v="Woleu"/>
    <s v="Centre hospitalier régional de Oyem"/>
    <s v="CHR"/>
    <s v="Public civil"/>
    <n v="320"/>
    <s v="Oyem 2ème arrondissement"/>
    <m/>
    <m/>
    <m/>
    <n v="2003"/>
    <n v="181609"/>
    <n v="10"/>
    <n v="15"/>
    <n v="0"/>
    <s v="NA"/>
    <s v="OKANE"/>
    <s v="LEONIE"/>
    <n v="56"/>
    <x v="2"/>
    <x v="7"/>
    <x v="44"/>
    <s v="ENSAS"/>
    <n v="14"/>
    <x v="9"/>
    <n v="5"/>
    <n v="5"/>
    <n v="1"/>
    <n v="6"/>
    <n v="5"/>
    <s v="Apporter des équipements de l'extérieur"/>
    <s v="La compétence"/>
    <s v="La perfection"/>
    <x v="8"/>
    <x v="5"/>
    <x v="2"/>
    <x v="9"/>
    <s v="Mentalité des gabonais"/>
    <s v="Lenteur de mise en œuvre du projet"/>
    <s v="Non adhésion des professionnels de la santé"/>
    <s v="Expliquer/ informer tous les gabonaisl)"/>
    <s v="Ne pas trainer pour la mise en œuvre du projet"/>
    <s v="Sensibilisation des gabonais"/>
    <x v="3"/>
    <x v="3"/>
    <x v="3"/>
    <x v="4"/>
    <x v="3"/>
    <x v="0"/>
    <x v="0"/>
    <s v="ND"/>
    <s v="Référentiel - Identification des patients"/>
    <s v="Systèmes d’Information Hospitaliers (SIH)"/>
    <s v="Télémédecine comme fonction déportée de l'hôpital et intégrée à tous les processus de prise en charge"/>
    <n v="3"/>
    <n v="5"/>
    <n v="10"/>
    <n v="5"/>
    <n v="5"/>
    <n v="5"/>
    <n v="6"/>
    <n v="5"/>
    <n v="10"/>
    <s v="Télémédecine comme fonction déportée de l'hôpital et intégrée à tous les processus de prise en charge"/>
    <s v="Oui"/>
    <n v="9"/>
    <s v="Changement plus ou moins important"/>
    <s v="Changement assez important"/>
    <s v="Changement assez important"/>
    <s v="Changement plus ou moins important"/>
    <s v="Changement assez important"/>
    <s v="Changement assez important"/>
    <s v="Aucun changement"/>
    <s v="ND"/>
    <s v="Je suis prêt à changer assez"/>
    <s v="Je suis prêt à plus ou moins changer"/>
    <s v="Je suis prêt à changer assez"/>
    <s v="Je suis prêt à changer assez"/>
    <s v="Je suis prêt à changer assez"/>
    <s v="Je suis prêt à beaucoup changer"/>
    <s v="Je suis prêt à changer assez"/>
    <s v="ND"/>
    <s v="Déploiement"/>
    <s v="Formation du personnel"/>
    <s v="ND"/>
    <s v="Manque d'outils"/>
    <s v="Lenteur des autorités pour la mise en œuvre "/>
    <s v="ND"/>
    <s v="ND"/>
    <s v="ND"/>
    <s v="Prévoir le maximum d'équipements"/>
    <s v="Installation rapide du SIS en mettant la pression aux autorités"/>
    <s v="ND"/>
    <s v="ND"/>
    <s v="ND"/>
  </r>
  <r>
    <n v="109"/>
    <d v="2018-05-17T00:00:00"/>
    <x v="1"/>
    <s v="Woleu"/>
    <s v="Centre hospitalier régional de Oyem"/>
    <s v="CHR"/>
    <s v="Public civil"/>
    <n v="320"/>
    <s v="Oyem 2ème arrondissement"/>
    <m/>
    <m/>
    <m/>
    <n v="2003"/>
    <n v="181609"/>
    <n v="5"/>
    <n v="10"/>
    <n v="0"/>
    <s v="NA"/>
    <s v="OBAME ONDO"/>
    <s v="MICHEL"/>
    <n v="59"/>
    <x v="3"/>
    <x v="6"/>
    <x v="0"/>
    <s v="INFASS"/>
    <n v="5"/>
    <x v="8"/>
    <n v="5"/>
    <n v="10"/>
    <n v="5"/>
    <n v="10"/>
    <n v="10"/>
    <s v="Un système de santé performant"/>
    <s v="Amélioration du SI"/>
    <s v="Meilleur suivi des patients"/>
    <x v="4"/>
    <x v="3"/>
    <x v="11"/>
    <x v="2"/>
    <s v="Non aboutissement du projet"/>
    <s v="ND"/>
    <s v="ND"/>
    <s v="Sensibilisation des agents de santé "/>
    <s v="ND"/>
    <s v="ND"/>
    <x v="0"/>
    <x v="2"/>
    <x v="2"/>
    <x v="3"/>
    <x v="3"/>
    <x v="2"/>
    <x v="2"/>
    <s v="ND"/>
    <s v="Référentiel - Identification des patients"/>
    <s v="Systèmes d’Information Hospitaliers (SIH)"/>
    <s v="Télémédecine comme fonction déportée de l'hôpital et intégrée à tous les processus de prise en charge"/>
    <n v="7"/>
    <n v="9"/>
    <n v="10"/>
    <n v="10"/>
    <n v="10"/>
    <n v="10"/>
    <n v="10"/>
    <n v="9"/>
    <n v="10"/>
    <s v="Systèmes d’Information Hospitaliers (SIH)"/>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La réalisation immédiate du projet"/>
    <s v="Attente d'une meilleure organisation"/>
    <s v="ND"/>
    <s v="Sécurité des informations"/>
    <s v="Non aboutissement"/>
    <s v="ND"/>
    <s v="ND"/>
    <s v="ND"/>
    <s v="Sécuriser les données des patients"/>
    <s v="Réussir la réalisation du projet"/>
    <s v="ND"/>
    <s v="ND"/>
    <s v="ND"/>
  </r>
  <r>
    <n v="110"/>
    <d v="2018-05-17T00:00:00"/>
    <x v="1"/>
    <s v="Woleu"/>
    <s v="Centre hospitalier régional de Oyem"/>
    <s v="CHR"/>
    <s v="Public civil"/>
    <n v="320"/>
    <s v="Oyem 2ème arrondissement"/>
    <m/>
    <m/>
    <m/>
    <n v="2003"/>
    <n v="181609"/>
    <s v="NA"/>
    <n v="10"/>
    <n v="0"/>
    <s v="NA"/>
    <s v="MPIGA LOURY"/>
    <s v="REMY PATRICK"/>
    <n v="39"/>
    <x v="0"/>
    <x v="3"/>
    <x v="0"/>
    <s v="ENA"/>
    <n v="2"/>
    <x v="6"/>
    <n v="5"/>
    <n v="10"/>
    <n v="1"/>
    <n v="10"/>
    <n v="5"/>
    <s v="ND"/>
    <s v="ND"/>
    <s v="ND"/>
    <x v="4"/>
    <x v="0"/>
    <x v="2"/>
    <x v="4"/>
    <s v="Echec du projet"/>
    <s v="Manque de moyens financiers "/>
    <s v="Partenaires non fiables"/>
    <s v="Sensibilisation "/>
    <s v="Adhésion du gouvernement"/>
    <s v="Choix d'un bon partenaire"/>
    <x v="3"/>
    <x v="3"/>
    <x v="3"/>
    <x v="4"/>
    <x v="4"/>
    <x v="0"/>
    <x v="0"/>
    <s v="Manque de communication"/>
    <s v="Référentiel - Identification des patients"/>
    <s v="Systèmes d’Information Hospitaliers (SIH)"/>
    <s v="Télémédecine comme fonction déportée de l'hôpital et intégrée à tous les processus de prise en charge"/>
    <n v="5"/>
    <n v="5"/>
    <n v="8"/>
    <n v="5"/>
    <n v="6"/>
    <n v="8"/>
    <n v="3"/>
    <n v="5"/>
    <n v="5"/>
    <s v="Systèmes d’Information Hospitaliers (SIH)"/>
    <s v="Oui"/>
    <n v="10"/>
    <s v="Changement assez important"/>
    <s v="Changement faible"/>
    <s v="Changement plus ou moins important"/>
    <s v="Changement faible"/>
    <s v="Changement plus ou moins important"/>
    <s v="changement faible"/>
    <s v="Changement faible"/>
    <s v="Amélioration des données des patients"/>
    <s v="Je suis prêt à changer assez"/>
    <s v="Je suis prêt à changer assez"/>
    <s v="Je suis prêt à changer assez"/>
    <s v="Je suis prêt à beaucoup changer"/>
    <s v="Je suis prêt à changer assez"/>
    <s v="Je suis un peu prêt à changer"/>
    <s v="Je suis prêt à plus ou moins changer"/>
    <s v="Améliorer la collecte des informations des patients"/>
    <s v="Plus d'informations"/>
    <s v="Plus d'adhésion"/>
    <s v="Plus de sensibilisation"/>
    <s v="Manque de collaborations"/>
    <s v="Manque d'outils informatiques"/>
    <s v="Manque de personnel compétents"/>
    <s v="ND"/>
    <s v="ND"/>
    <s v="Sensibilisation patient et personnel de santé"/>
    <s v="outillage du CHR"/>
    <s v="Recruter les agents"/>
    <s v="ND"/>
    <s v="ND"/>
  </r>
  <r>
    <n v="111"/>
    <d v="2018-05-17T00:00:00"/>
    <x v="1"/>
    <s v="Woleu"/>
    <s v="Centre hospitalier régional de Oyem"/>
    <s v="CHR"/>
    <s v="Public civil"/>
    <n v="320"/>
    <s v="Oyem 2ème arrondissement"/>
    <m/>
    <m/>
    <m/>
    <n v="2003"/>
    <n v="181609"/>
    <n v="15"/>
    <n v="10"/>
    <n v="0"/>
    <s v="NA"/>
    <s v="MENGUE MBOMEYO"/>
    <s v="ROSE"/>
    <n v="57"/>
    <x v="0"/>
    <x v="3"/>
    <x v="0"/>
    <s v="ENSAS"/>
    <n v="15"/>
    <x v="9"/>
    <n v="2"/>
    <n v="5"/>
    <n v="5"/>
    <n v="9"/>
    <n v="9"/>
    <s v="Le goût du travail retrouvé"/>
    <s v="Réussite effective du projet"/>
    <s v="Bonne organisation"/>
    <x v="6"/>
    <x v="5"/>
    <x v="6"/>
    <x v="12"/>
    <s v="Manque de personnel"/>
    <s v="Manque d'appareils"/>
    <s v="Structures non fiables"/>
    <s v="Recruter ou former le personnel existant"/>
    <s v="Fournir l'équipement"/>
    <s v="Revoir toutes les structures existantes"/>
    <x v="0"/>
    <x v="3"/>
    <x v="0"/>
    <x v="3"/>
    <x v="3"/>
    <x v="0"/>
    <x v="2"/>
    <s v="Pas d'assistant en informatique"/>
    <s v="Référentiel - Identification des patients"/>
    <s v="Systèmes d’Information Hospitaliers (SIH)"/>
    <s v="Télémédecine comme fonction déportée de l'hôpital et intégrée à tous les processus de prise en charge"/>
    <n v="2"/>
    <n v="4"/>
    <n v="4"/>
    <n v="6"/>
    <n v="8"/>
    <n v="5"/>
    <n v="10"/>
    <n v="9"/>
    <n v="9"/>
    <s v="Télémédecine comme fonction déportée de l'hôpital et intégrée à tous les processus de prise en charge"/>
    <s v="Oui"/>
    <n v="9"/>
    <s v="Changement plus ou moins important"/>
    <s v="Changement assez important"/>
    <s v="Changement assez important"/>
    <s v="Changement très important"/>
    <s v="Changement plus ou moins important"/>
    <s v="Changement plus ou moins important"/>
    <s v="Changement faible"/>
    <s v="Le projet va améliorer la prise en charge des patients"/>
    <s v="Je suis un peu prêt à changer"/>
    <s v="Je suis prêt à changer assez"/>
    <s v="Je suis prêt à changer assez"/>
    <s v="Je suis prêt à beaucoup changer"/>
    <s v="Je suis prêt à changer assez"/>
    <s v="Je suis prêt à plus ou moins changer"/>
    <s v="Je suis prêt à plus ou moins changer"/>
    <s v="Selon mes capacités, je ferai de mon mieux"/>
    <s v="Améliorer le SIS"/>
    <s v="Possibilité d'avoir un bon suivi des patients"/>
    <s v="Réduire les évacuations sanitaires"/>
    <s v="Les absences aux postes"/>
    <s v="Appareils mal réglés"/>
    <s v="Comportements du patient"/>
    <s v="Entretien des outils"/>
    <s v="Manque d'informations "/>
    <s v="Assiduité au travail"/>
    <s v="Veille maintenance"/>
    <s v="Sensibiliser le patient"/>
    <s v="Assurer la maintenance des appareils"/>
    <s v="Se mettre à jour sur les données du patient"/>
  </r>
  <r>
    <n v="112"/>
    <d v="2018-05-17T00:00:00"/>
    <x v="1"/>
    <s v="Woleu"/>
    <s v="Centre hospitalier régional de Oyem"/>
    <s v="CHR"/>
    <s v="Public civil"/>
    <n v="320"/>
    <s v="Oyem 2ème arrondissement"/>
    <m/>
    <m/>
    <m/>
    <n v="2003"/>
    <n v="181609"/>
    <s v="NA"/>
    <s v="NA"/>
    <n v="0"/>
    <s v="NA"/>
    <s v="NTEME NDONG"/>
    <s v="GUY-RAYMOND"/>
    <n v="50"/>
    <x v="0"/>
    <x v="3"/>
    <x v="0"/>
    <s v="ENASS"/>
    <n v="4"/>
    <x v="8"/>
    <n v="7"/>
    <n v="10"/>
    <n v="5"/>
    <n v="10"/>
    <n v="10"/>
    <s v="Améliorer la qualité des soins"/>
    <s v="Mieux organiser le déploiement du personnel de la santé"/>
    <s v="ND"/>
    <x v="2"/>
    <x v="0"/>
    <x v="11"/>
    <x v="4"/>
    <s v="Le financement total du projet"/>
    <s v="La sécurisation des données des patients"/>
    <s v="Faire attention à l'équipe en charge du projet"/>
    <s v="Disposer de moyens suffisants"/>
    <s v="Sécuriser les données"/>
    <s v="Contrôle sur l'application du projet"/>
    <x v="3"/>
    <x v="3"/>
    <x v="3"/>
    <x v="4"/>
    <x v="4"/>
    <x v="0"/>
    <x v="0"/>
    <s v="ND"/>
    <s v="Référentiel - Identification des patients"/>
    <s v="Systèmes d’Information Hospitaliers (SIH)"/>
    <s v="Télémédecine comme fonction déportée de l'hôpital et intégrée à tous les processus de prise en charge"/>
    <n v="10"/>
    <n v="10"/>
    <n v="10"/>
    <n v="10"/>
    <n v="10"/>
    <n v="10"/>
    <n v="10"/>
    <n v="6"/>
    <n v="6"/>
    <s v="Systèmes d’Information Hospitaliers (SIH)"/>
    <s v="Oui"/>
    <n v="10"/>
    <s v="Changement très important"/>
    <s v="Changement très important"/>
    <s v="Changement assez important"/>
    <s v="Changement très important"/>
    <s v="Changement assez important"/>
    <s v="Changement trè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Le changement permet d'améliorer les conditions de travail"/>
    <s v="Permettre de changer les comportements"/>
    <s v="Améliorer la gestion des données et des finances"/>
    <s v="Améliorer la fluidité des informations"/>
    <s v="Mauvaise utilisation des outils"/>
    <s v="Manque de personnel qualifié"/>
    <s v="ND"/>
    <s v="ND"/>
    <s v="ND"/>
    <s v="Contrôle des outils régulier"/>
    <s v="Formation du personnel"/>
    <s v="ND"/>
    <s v="ND"/>
    <s v="ND"/>
  </r>
  <r>
    <n v="113"/>
    <d v="2018-05-17T00:00:00"/>
    <x v="1"/>
    <s v="Woleu"/>
    <s v="Centre hospitalier régional de Oyem"/>
    <s v="CHR"/>
    <s v="Public civil"/>
    <n v="320"/>
    <s v="Oyem 2ème arrondissement"/>
    <m/>
    <m/>
    <m/>
    <n v="2003"/>
    <n v="181609"/>
    <s v="NA"/>
    <s v="NA"/>
    <n v="0"/>
    <s v="NA"/>
    <s v="ELLA ONA"/>
    <s v="CLEMENT"/>
    <n v="51"/>
    <x v="0"/>
    <x v="3"/>
    <x v="0"/>
    <s v="Université Catholique d'Afrique Centrale (UACC)"/>
    <s v="ND"/>
    <x v="3"/>
    <n v="4"/>
    <n v="10"/>
    <n v="5"/>
    <n v="10"/>
    <n v="8"/>
    <s v="Rapidité du traitement de l'information sanitaire"/>
    <s v="Télémédecine"/>
    <s v="Réduction des coût de santé"/>
    <x v="3"/>
    <x v="4"/>
    <x v="5"/>
    <x v="3"/>
    <s v="Pas d'accès à internet"/>
    <s v="Manque d'outils informatiques"/>
    <s v="La non maitrise de l'outil informatique"/>
    <s v="Installer un réseau wifi"/>
    <s v="Fournir l'équipement"/>
    <s v="Formation du personnel"/>
    <x v="0"/>
    <x v="0"/>
    <x v="3"/>
    <x v="0"/>
    <x v="0"/>
    <x v="4"/>
    <x v="2"/>
    <s v="ND"/>
    <s v="Référentiel - Identification des patients"/>
    <s v="Systèmes d’Information Hospitaliers (SIH)"/>
    <s v="Télémédecine comme fonction déportée de l'hôpital et intégrée à tous les processus de prise en charge"/>
    <n v="8"/>
    <n v="8"/>
    <n v="9"/>
    <n v="8"/>
    <n v="8"/>
    <n v="8"/>
    <n v="5"/>
    <n v="5"/>
    <n v="5"/>
    <s v="Référentiel - Identification des patients"/>
    <s v="Oui"/>
    <n v="10"/>
    <s v="Changement assez important"/>
    <s v="Changement plus ou moins important"/>
    <s v="Changement assez important"/>
    <s v="Changement assez important"/>
    <s v="Changement assez important"/>
    <s v="Changement plus ou moins important"/>
    <s v="Changement assez important"/>
    <s v="Meilleur suivi des patients et transparence dans la gestion financière"/>
    <s v="Je suis prêt à beaucoup changer"/>
    <s v="Je suis prêt à changer assez"/>
    <s v="Je suis prêt à beaucoup changer"/>
    <s v="Je suis prêt à beaucoup changer"/>
    <s v="Je suis prêt à beaucoup changer"/>
    <s v="Je suis prêt à changer assez"/>
    <s v="Je suis prêt à changer assez"/>
    <s v="Meilleur suivi patient"/>
    <s v="Meilleure prise en charge"/>
    <s v="Contrôle des patients"/>
    <s v="Meilleur suivi des patients"/>
    <s v="Risques liés aux coupures d'électricité"/>
    <s v="Réseau non disponible"/>
    <s v="Vol du matériel informatique"/>
    <s v="Manque de moyens financiers"/>
    <s v="Lenteur administrative"/>
    <s v="Groupe électrogène"/>
    <s v="Internet haut débit"/>
    <s v="Prévoir des agents de sécurité"/>
    <s v="Doter les hôpitaux de moyens financiers "/>
    <s v="Implication du gouvernement"/>
  </r>
  <r>
    <n v="114"/>
    <d v="2018-05-17T00:00:00"/>
    <x v="1"/>
    <s v="Woleu"/>
    <s v="Centre hospitalier régional de Oyem"/>
    <s v="CHR"/>
    <s v="Public civil"/>
    <n v="320"/>
    <s v="Oyem 2ème arrondissement"/>
    <m/>
    <m/>
    <m/>
    <n v="2003"/>
    <n v="181609"/>
    <n v="13"/>
    <n v="30"/>
    <n v="0"/>
    <s v="NA"/>
    <s v="MIAGHE ESSONE"/>
    <s v="BERTHE"/>
    <n v="46"/>
    <x v="3"/>
    <x v="6"/>
    <x v="0"/>
    <s v="ENASS"/>
    <n v="14"/>
    <x v="6"/>
    <n v="5"/>
    <n v="5"/>
    <n v="5"/>
    <n v="5"/>
    <n v="5"/>
    <s v="Information sur le patient sans tracasserie"/>
    <s v="Meilleur suivi du patient"/>
    <s v="Plus de connaissances"/>
    <x v="4"/>
    <x v="3"/>
    <x v="0"/>
    <x v="8"/>
    <s v="ND"/>
    <s v="ND"/>
    <s v="ND"/>
    <s v="ND"/>
    <s v="ND"/>
    <s v="ND"/>
    <x v="3"/>
    <x v="3"/>
    <x v="3"/>
    <x v="4"/>
    <x v="4"/>
    <x v="4"/>
    <x v="0"/>
    <s v="ND"/>
    <s v="Référentiel - Identification des patients"/>
    <s v="Systèmes d’Information Hospitaliers (SIH)"/>
    <s v="Télémédecine comme fonction déportée de l'hôpital et intégrée à tous les processus de prise en charge"/>
    <n v="5"/>
    <n v="5"/>
    <n v="1"/>
    <n v="10"/>
    <n v="10"/>
    <n v="1"/>
    <n v="5"/>
    <n v="5"/>
    <n v="10"/>
    <s v="Télémédecine comme fonction déportée de l'hôpital et intégrée à tous les processus de prise en charge"/>
    <s v="Oui"/>
    <n v="10"/>
    <s v="Changement plus ou moins important"/>
    <s v="Changement plus ou moins important"/>
    <s v="Changement plus ou moins important"/>
    <s v="Changement plus ou moins important"/>
    <s v="Changement assez important"/>
    <s v="Changement assez important"/>
    <s v="Changement assez important"/>
    <s v="Le sous-projet va permettre la patrique et la prise en charge des patients"/>
    <s v="Je suis prêt à plus ou moins changer"/>
    <s v="Je suis prêt à plus ou moins changer"/>
    <s v="Je suis prêt à plus ou moins changer"/>
    <s v="Je suis prêt à plus ou moins changer"/>
    <s v="Je suis prêt à plus ou moins changer"/>
    <s v="Je suis prêt à plus ou moins changer"/>
    <s v="Je suis prêt à changer assez"/>
    <s v="ND"/>
    <s v="Mise en place du matériel nécessaire "/>
    <s v="Formation pour permettre l'utilisation des outils"/>
    <s v="ND"/>
    <s v="Mauvaise utilisation du SIS par le patient"/>
    <s v="Perte du matériel"/>
    <s v="ND"/>
    <s v="ND"/>
    <s v="ND"/>
    <s v="Formation du patient"/>
    <s v="Surveillance des équipements"/>
    <s v="ND"/>
    <s v="ND"/>
    <s v="ND"/>
  </r>
  <r>
    <n v="115"/>
    <d v="2018-05-17T00:00:00"/>
    <x v="1"/>
    <s v="Woleu"/>
    <s v="Centre hospitalier régional de Oyem"/>
    <s v="CHR"/>
    <s v="Public civil"/>
    <n v="320"/>
    <s v="Oyem 2ème arrondissement"/>
    <m/>
    <m/>
    <m/>
    <n v="2003"/>
    <n v="181609"/>
    <n v="22"/>
    <n v="20"/>
    <n v="0"/>
    <s v="NA"/>
    <s v="EYA BEKALE"/>
    <s v="ARSENE"/>
    <n v="41"/>
    <x v="3"/>
    <x v="6"/>
    <x v="0"/>
    <s v="ENASS"/>
    <n v="4"/>
    <x v="4"/>
    <n v="5"/>
    <n v="10"/>
    <n v="3"/>
    <n v="10"/>
    <n v="10"/>
    <s v="Fichier sanitaire fiable et de bonne qualité"/>
    <s v="Bonne prise en charge du patient"/>
    <s v="Suivi des patients"/>
    <x v="4"/>
    <x v="0"/>
    <x v="0"/>
    <x v="10"/>
    <s v="La crédibilité"/>
    <s v="Les ressources"/>
    <s v="La pratique"/>
    <s v="Sensibiliser tout le monde"/>
    <s v="Mettre tous les ressources à disposition des structures"/>
    <s v="Formation"/>
    <x v="5"/>
    <x v="2"/>
    <x v="2"/>
    <x v="0"/>
    <x v="0"/>
    <x v="2"/>
    <x v="0"/>
    <s v="Le SIS au CHU est déplorable"/>
    <s v="Référentiel - Identification des patients"/>
    <s v="Systèmes d’Information Hospitaliers (SIH)"/>
    <s v="Télémédecine comme fonction déportée de l'hôpital et intégrée à tous les processus de prise en charge"/>
    <n v="10"/>
    <n v="10"/>
    <n v="10"/>
    <n v="10"/>
    <n v="10"/>
    <n v="10"/>
    <n v="10"/>
    <n v="10"/>
    <n v="8"/>
    <s v="Systèmes d’Information Hospitaliers (SIH)"/>
    <s v="Oui"/>
    <n v="10"/>
    <s v="Changement très important"/>
    <s v="Changement assez important"/>
    <s v="Changement très important"/>
    <s v="Changement très important"/>
    <s v="Changement très important"/>
    <s v="Changement très important"/>
    <s v="Changement assez important"/>
    <s v="Il sera d'un apport très important"/>
    <s v="Je suis prêt à beaucoup changer"/>
    <s v="Je suis prêt à beaucoup changer"/>
    <s v="Je suis prêt à beaucoup changer"/>
    <s v="Je suis prêt à beaucoup changer"/>
    <s v="Je suis prêt à beaucoup changer"/>
    <s v="Je suis prêt à beaucoup changer"/>
    <s v="Je suis prêt à beaucoup changer"/>
    <s v="Je suis très ouvert au changement"/>
    <s v="Changement de comportement"/>
    <s v="Efiicacité et bon rendement"/>
    <s v="Bonne gestion"/>
    <s v="L'opposition de certains acteurs"/>
    <s v="Les ressources"/>
    <s v="Les moyens financiers "/>
    <s v="ND"/>
    <s v="ND"/>
    <s v="Sensibilisation"/>
    <s v="Formation du personnel"/>
    <s v="Prévoir les moyens financiers suffisants"/>
    <s v="ND"/>
    <s v="ND"/>
  </r>
  <r>
    <n v="116"/>
    <d v="2018-05-17T00:00:00"/>
    <x v="1"/>
    <s v="Woleu"/>
    <s v="Centre hospitalier régional de Oyem"/>
    <s v="CHR"/>
    <s v="Public civil"/>
    <n v="320"/>
    <s v="Oyem 2ème arrondissement"/>
    <m/>
    <m/>
    <m/>
    <n v="2003"/>
    <n v="181609"/>
    <n v="20"/>
    <n v="15"/>
    <n v="0"/>
    <s v="NA"/>
    <s v="NOVEMA MENIE"/>
    <s v="HORTENSE"/>
    <n v="56"/>
    <x v="2"/>
    <x v="7"/>
    <x v="0"/>
    <s v="Université Montpellier 1er "/>
    <n v="15"/>
    <x v="8"/>
    <n v="4"/>
    <n v="10"/>
    <n v="4"/>
    <n v="10"/>
    <n v="7"/>
    <s v="Disponibilité de statistiques fiables"/>
    <s v="Dossier patient unique consultable"/>
    <s v="Télémédecine"/>
    <x v="2"/>
    <x v="7"/>
    <x v="14"/>
    <x v="3"/>
    <s v="Résistance aux changements"/>
    <s v="Sites pilotes"/>
    <s v="Disponibilité des outils informatiques dans les centres de santé"/>
    <s v="Sensibilisation"/>
    <s v="Mettre en œuvre le projet partout au même moment"/>
    <s v="Mettre une application utilisable sur smartphones"/>
    <x v="3"/>
    <x v="2"/>
    <x v="0"/>
    <x v="3"/>
    <x v="0"/>
    <x v="4"/>
    <x v="2"/>
    <s v="Pas de statisticien au CRH Oyem depuis deux ans"/>
    <s v="Référentiel - Identification des patients"/>
    <s v="Systèmes d’Information Hospitaliers (SIH)"/>
    <s v="Télémédecine comme fonction déportée de l'hôpital et intégrée à tous les processus de prise en charge"/>
    <n v="10"/>
    <n v="9"/>
    <n v="10"/>
    <n v="10"/>
    <n v="10"/>
    <n v="10"/>
    <n v="10"/>
    <n v="10"/>
    <n v="9"/>
    <s v="Systèmes d’Information Hospitaliers (SIH)"/>
    <s v="Oui"/>
    <n v="10"/>
    <s v="Changement assez important"/>
    <s v="Changement assez important"/>
    <s v="Changement assez important"/>
    <s v="Changement assez important"/>
    <s v="Changement plus ou moins important"/>
    <s v="Changement assez important"/>
    <s v="Changement très important"/>
    <s v="La transparence dans la gestion financière rétablira la confiance entre la direction générale et le personnel "/>
    <s v="Je suis prêt à changer assez"/>
    <s v="Je suis prêt à changer assez"/>
    <s v="Je suis prêt à changer assez"/>
    <s v="Je suis prêt à changer assez"/>
    <s v="Je suis prêt à changer assez"/>
    <s v="Je suis prêt à changer assez"/>
    <s v="Je suis prêt à changer assez"/>
    <s v="C'est un projet, pourvu qu'il dure"/>
    <s v="Information fiable et rapide"/>
    <s v="Traçabilité des actes"/>
    <s v="Climat de confiance"/>
    <s v="Résistance au changement"/>
    <s v="Insuffisance de matériels informatiques"/>
    <s v="Pas de logiciel disponible"/>
    <s v="ND"/>
    <s v="ND"/>
    <s v="Sensibilisation"/>
    <s v="Fournir des équipements partout au même moment"/>
    <s v="Installer des logiciels "/>
    <s v="ND"/>
    <s v="ND"/>
  </r>
  <r>
    <n v="117"/>
    <d v="2018-05-17T00:00:00"/>
    <x v="1"/>
    <s v="Woleu"/>
    <s v="Centre hospitalier régional de Oyem"/>
    <s v="CHR"/>
    <s v="Public civil"/>
    <n v="320"/>
    <s v="Oyem 2ème arrondissement"/>
    <m/>
    <m/>
    <m/>
    <n v="2003"/>
    <n v="181609"/>
    <n v="15"/>
    <n v="20"/>
    <n v="0"/>
    <s v="NA"/>
    <s v="INFANTE T."/>
    <s v="LESBIA"/>
    <n v="50"/>
    <x v="2"/>
    <x v="7"/>
    <x v="45"/>
    <s v="Institut supérieur de science de médecine de CUBA"/>
    <n v="2"/>
    <x v="8"/>
    <n v="10"/>
    <n v="10"/>
    <n v="1"/>
    <n v="10"/>
    <n v="10"/>
    <s v="Informatisation de la santé"/>
    <s v="Amélioration de la situation sanitaire"/>
    <s v="Obtention rapide d'informations sur la santé"/>
    <x v="4"/>
    <x v="2"/>
    <x v="6"/>
    <x v="7"/>
    <s v="Absence de ressources"/>
    <s v="Mauvaise prospection"/>
    <s v="ND"/>
    <s v="Formation du personnel"/>
    <s v="Bien faire l'étude"/>
    <s v="ND"/>
    <x v="3"/>
    <x v="3"/>
    <x v="3"/>
    <x v="4"/>
    <x v="4"/>
    <x v="0"/>
    <x v="0"/>
    <s v="ND"/>
    <s v="Référentiel - Identification des patients"/>
    <s v="Systèmes d’Information Hospitaliers (SIH)"/>
    <s v="Télémédecine comme fonction déportée de l'hôpital et intégrée à tous les processus de prise en charge"/>
    <n v="5"/>
    <n v="10"/>
    <n v="10"/>
    <n v="10"/>
    <n v="10"/>
    <n v="10"/>
    <n v="10"/>
    <n v="10"/>
    <n v="10"/>
    <s v="Télémédecine comme fonction déportée de l'hôpital et intégrée à tous les processus de prise en charge"/>
    <s v="Oui"/>
    <n v="10"/>
    <s v="Changement très important"/>
    <s v="Changement très important"/>
    <s v="Changement très important"/>
    <s v="Changement très important"/>
    <s v="Changement très important"/>
    <s v="Changement très important"/>
    <s v="Changement très important"/>
    <s v="Projet excellent"/>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santé"/>
    <s v="Information accessible"/>
    <s v="ND"/>
    <s v="Personnel non disponible"/>
    <s v="ND"/>
    <s v="ND"/>
    <s v="ND"/>
    <s v="ND"/>
    <s v="Formation du personnel nécessaire"/>
    <s v="ND"/>
    <s v="ND"/>
    <s v="ND"/>
    <s v="ND"/>
  </r>
  <r>
    <n v="118"/>
    <d v="2018-05-17T00:00:00"/>
    <x v="1"/>
    <s v="Woleu"/>
    <s v="Centre hospitalier régional de Oyem"/>
    <s v="CHR"/>
    <s v="Public civil"/>
    <n v="320"/>
    <s v="Oyem 2ème arrondissement"/>
    <m/>
    <m/>
    <m/>
    <n v="2003"/>
    <n v="181609"/>
    <n v="4"/>
    <n v="20"/>
    <n v="0"/>
    <s v="NA"/>
    <s v="DOMINGUEZ DINZA"/>
    <s v="RAFAEL"/>
    <n v="55"/>
    <x v="2"/>
    <x v="7"/>
    <x v="46"/>
    <s v="Université des Sciences Médicales de Santiago de CUBA"/>
    <s v="2mois"/>
    <x v="8"/>
    <n v="10"/>
    <n v="10"/>
    <n v="1"/>
    <n v="10"/>
    <n v="10"/>
    <s v="Informatisation de la santé"/>
    <s v="Amélioration de la situation sanitaire"/>
    <s v="ND"/>
    <x v="4"/>
    <x v="3"/>
    <x v="8"/>
    <x v="10"/>
    <s v="Manque de ressources financières"/>
    <s v="Manque de personnel qualifié"/>
    <s v="ND"/>
    <s v="Mettre suffisamment de ressoures financières pour l'aboutissement du projet"/>
    <s v="Formation du personnel"/>
    <s v="ND"/>
    <x v="3"/>
    <x v="3"/>
    <x v="3"/>
    <x v="4"/>
    <x v="4"/>
    <x v="0"/>
    <x v="0"/>
    <s v="ND"/>
    <s v="Référentiel - Identification des patients"/>
    <s v="Systèmes d’Information Hospitaliers (SIH)"/>
    <s v="Télémédecine comme fonction déportée de l'hôpital et intégrée à tous les processus de prise en charge"/>
    <n v="5"/>
    <n v="10"/>
    <n v="10"/>
    <n v="10"/>
    <n v="10"/>
    <n v="10"/>
    <n v="10"/>
    <n v="10"/>
    <n v="10"/>
    <s v="Systèmes d’Information Hospitaliers (SIH)"/>
    <s v="Oui"/>
    <n v="10"/>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santé"/>
    <s v="Information accessible"/>
    <s v="ND"/>
    <s v="Mauvaise préparation du personnel"/>
    <s v="Pas d'internet"/>
    <s v="ND"/>
    <s v="ND"/>
    <s v="ND"/>
    <s v="Sensibiliser le personnel de la santé sur le projet"/>
    <s v="Installer la fibre optique"/>
    <s v="ND"/>
    <s v="ND"/>
    <s v="ND"/>
  </r>
  <r>
    <n v="119"/>
    <d v="2018-05-17T00:00:00"/>
    <x v="1"/>
    <s v="Woleu"/>
    <s v="Centre hospitalier régional de Oyem"/>
    <s v="CHR"/>
    <s v="Public civil"/>
    <n v="320"/>
    <s v="Oyem 2ème arrondissement"/>
    <m/>
    <m/>
    <m/>
    <n v="2003"/>
    <n v="181609"/>
    <s v="NA"/>
    <s v="NA"/>
    <n v="0"/>
    <s v="NA"/>
    <s v="EYANG BIBANG "/>
    <s v="RANCE-DELPHINE"/>
    <n v="47"/>
    <x v="0"/>
    <x v="10"/>
    <x v="0"/>
    <s v="ENASS"/>
    <n v="9"/>
    <x v="6"/>
    <n v="1"/>
    <n v="10"/>
    <n v="1"/>
    <n v="10"/>
    <n v="7"/>
    <s v="Avoir des informations exactes sur la santé gabonaise"/>
    <s v="Améliorer la santé des gabonais avec un meilleur suivi"/>
    <s v="Exercer son métier avec des outils performants"/>
    <x v="4"/>
    <x v="3"/>
    <x v="2"/>
    <x v="12"/>
    <s v="Le non respect du secret professionnel"/>
    <s v="Le suivi su projet par l'Etat"/>
    <s v="ND"/>
    <s v="Sensibiliser le personnel"/>
    <s v="Engagement de l'Etat pour la réussite du projet"/>
    <s v="ND"/>
    <x v="3"/>
    <x v="3"/>
    <x v="3"/>
    <x v="4"/>
    <x v="4"/>
    <x v="0"/>
    <x v="0"/>
    <s v="ND"/>
    <s v="Référentiel - Identification des patients"/>
    <s v="Systèmes d’Information Hospitaliers (SIH)"/>
    <s v="Télémédecine comme fonction déportée de l'hôpital et intégrée à tous les processus de prise en charge"/>
    <n v="8"/>
    <n v="10"/>
    <n v="9"/>
    <n v="7"/>
    <n v="9"/>
    <n v="9"/>
    <n v="8"/>
    <n v="10"/>
    <n v="9"/>
    <s v="Télémédecine comme fonction déportée de l'hôpital et intégrée à tous les processus de prise en charge"/>
    <s v="Oui"/>
    <n v="8"/>
    <s v="Changement très important"/>
    <s v="Changement assez important"/>
    <s v="Changement assez important"/>
    <s v="Changement assez important"/>
    <s v="Changement très important"/>
    <s v="Changement très important"/>
    <s v="Changement très important"/>
    <s v="ND"/>
    <s v="Je suis prêt à changer assez"/>
    <s v="Je suis prêt à beaucoup changer"/>
    <s v="Je suis prêt à beaucoup changer"/>
    <s v="Je suis prêt à beaucoup changer"/>
    <s v="Je suis prêt à beaucoup changer"/>
    <s v="Je suis prêt à beaucoup changer"/>
    <s v="Je suis prêt à changer assez"/>
    <s v="ND"/>
    <s v="Approfondir mes connaissances dans les soins "/>
    <s v="Avoir des informations sur la santé médicale"/>
    <s v="ND"/>
    <s v="Non aboutissement du projet"/>
    <s v="Détournement du financement alloué au projet"/>
    <s v="ND"/>
    <s v="ND"/>
    <s v="ND"/>
    <s v="Suvi du projet par les experts"/>
    <s v="Contrôle financier régulier"/>
    <s v="ND"/>
    <s v="ND"/>
    <s v="ND"/>
  </r>
  <r>
    <n v="120"/>
    <d v="2018-05-17T00:00:00"/>
    <x v="1"/>
    <s v="Woleu"/>
    <s v="Centre hospitalier régional de Oyem"/>
    <s v="CHR"/>
    <s v="Public civil"/>
    <n v="320"/>
    <s v="Oyem 2ème arrondissement"/>
    <m/>
    <m/>
    <m/>
    <n v="2003"/>
    <n v="181609"/>
    <n v="3"/>
    <n v="20"/>
    <n v="0"/>
    <s v="NA"/>
    <s v="NGOUA "/>
    <s v="MARIE-JOSEE"/>
    <n v="56"/>
    <x v="2"/>
    <x v="7"/>
    <x v="44"/>
    <s v="INFAS/ COTE D'IVOIRE"/>
    <n v="15"/>
    <x v="6"/>
    <n v="5"/>
    <n v="7"/>
    <n v="5"/>
    <n v="5"/>
    <n v="6"/>
    <s v="Amélioaration de l'acceuil"/>
    <s v="Formation de personnel"/>
    <s v="Le récyclage du personnel"/>
    <x v="3"/>
    <x v="5"/>
    <x v="3"/>
    <x v="3"/>
    <s v="Manque d'informations des utlisateurs"/>
    <s v="Personnel non qualifié"/>
    <s v="Manque d'équipements"/>
    <s v="Faire assez de communication"/>
    <s v="Former le personnel"/>
    <s v="Equiper les structures"/>
    <x v="0"/>
    <x v="3"/>
    <x v="0"/>
    <x v="0"/>
    <x v="0"/>
    <x v="2"/>
    <x v="2"/>
    <s v="Pas de statisticien au CRH Oyem depuis deux ans"/>
    <s v="Référentiel - Identification des patients"/>
    <s v="Systèmes d’Information Hospitaliers (SIH)"/>
    <s v="Télémédecine comme fonction déportée de l'hôpital et intégrée à tous les processus de prise en charge"/>
    <n v="5"/>
    <n v="5"/>
    <n v="5"/>
    <n v="6"/>
    <n v="7"/>
    <n v="6"/>
    <n v="6"/>
    <n v="6"/>
    <n v="6"/>
    <s v="Systèmes d’Information Hospitaliers (SIH)"/>
    <s v="Oui"/>
    <n v="10"/>
    <s v="Changement assez important"/>
    <s v="Changement assez important"/>
    <s v="Changement plus ou moins important"/>
    <s v="Changement plus ou moins important"/>
    <s v="Changement assez important"/>
    <s v="Changement assez important"/>
    <s v="Changement plus ou moins important"/>
    <s v="Le changement va améliorer le comportement des agents"/>
    <s v="Je suis prêt à changer assez"/>
    <s v="Je suis prêt à changer assez"/>
    <s v="Je suis prêt à plus ou moins changer"/>
    <s v="Je suis prêt à plus ou moins changer"/>
    <s v="Je suis prêt à plus ou moins changer"/>
    <s v="Je suis prêt à changer assez"/>
    <s v="Je suis prêt à changer assez"/>
    <s v="Ce sous-projet me sera très utile"/>
    <s v="Une gestion transparente"/>
    <s v="ND"/>
    <s v="ND"/>
    <s v="Changement de comportement est difficile"/>
    <s v="Agressivité"/>
    <s v="Absentéisme"/>
    <s v="ND"/>
    <s v="ND"/>
    <s v="Mettre sur le terrain des agents déjà formés"/>
    <s v="Savoir recevoir les patients avec calme et patience"/>
    <s v="La DRH doit faire son travail correctement"/>
    <s v="ND"/>
    <s v="ND"/>
  </r>
  <r>
    <n v="121"/>
    <d v="2018-05-17T00:00:00"/>
    <x v="1"/>
    <s v="Woleu"/>
    <s v="Centre hospitalier régional de Oyem"/>
    <s v="CHR"/>
    <s v="Public civil"/>
    <n v="320"/>
    <s v="Oyem 2ème arrondissement"/>
    <m/>
    <m/>
    <m/>
    <n v="2003"/>
    <n v="181609"/>
    <n v="35"/>
    <n v="30"/>
    <n v="0"/>
    <s v="NA"/>
    <s v="OWONO OKEMVELE"/>
    <s v="KEVIN-ARISTIDE"/>
    <n v="40"/>
    <x v="0"/>
    <x v="3"/>
    <x v="47"/>
    <s v="ENASS"/>
    <n v="8"/>
    <x v="7"/>
    <n v="8"/>
    <n v="10"/>
    <n v="2"/>
    <n v="10"/>
    <n v="4"/>
    <s v="Un meilleur suivi du dossier patient"/>
    <s v="Une gestion transparente des recettes"/>
    <s v="Un SIS qui permettra une bonne gestion des stocks"/>
    <x v="6"/>
    <x v="0"/>
    <x v="0"/>
    <x v="11"/>
    <s v="Absence de financement"/>
    <s v="Scepticisme par rapport au respect des procédures"/>
    <s v="ND"/>
    <s v="Bien évaluer le coût du projet"/>
    <s v="Mettre en œuvre le projet "/>
    <s v="ND"/>
    <x v="3"/>
    <x v="3"/>
    <x v="0"/>
    <x v="4"/>
    <x v="4"/>
    <x v="0"/>
    <x v="2"/>
    <s v="ND"/>
    <s v="Référentiel - Identification des patients"/>
    <s v="Systèmes d’Information Hospitaliers (SIH)"/>
    <s v="Télémédecine comme fonction déportée de l'hôpital et intégrée à tous les processus de prise en charge"/>
    <n v="10"/>
    <n v="10"/>
    <n v="10"/>
    <n v="10"/>
    <n v="10"/>
    <n v="10"/>
    <n v="3"/>
    <n v="5"/>
    <n v="5"/>
    <s v="Systèmes d’Information Hospitaliers (SIH)"/>
    <s v="Oui"/>
    <n v="9"/>
    <s v="Changement assez important"/>
    <s v="Changement très important"/>
    <s v="Changement assez important"/>
    <s v="Changement plus ou moins important"/>
    <s v="Changement assez important"/>
    <s v="Changement plus ou moin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changer assez"/>
    <s v="ND"/>
    <s v="Mise en œuvre du sous-projet"/>
    <s v="Facilité la gestion du CRH"/>
    <s v="ND"/>
    <s v="Manque de personnel qualifié"/>
    <s v="Pas de matériels de travail"/>
    <s v="Pas d'entretien du matériel"/>
    <s v="ND"/>
    <s v="ND"/>
    <s v="Recruter et former le personnel "/>
    <s v="Fournir le matériel"/>
    <s v="Une équipe pour la maintenance"/>
    <s v="ND"/>
    <s v="ND"/>
  </r>
  <r>
    <n v="122"/>
    <d v="2018-05-17T00:00:00"/>
    <x v="1"/>
    <s v="Woleu"/>
    <s v="Centre hospitalier régional de Oyem"/>
    <s v="CHR"/>
    <s v="Public civil"/>
    <n v="320"/>
    <s v="Oyem 2ème arrondissement"/>
    <m/>
    <m/>
    <m/>
    <n v="2003"/>
    <n v="181609"/>
    <n v="35"/>
    <n v="30"/>
    <n v="0"/>
    <s v="NA"/>
    <s v="MENGUE ME NZUE"/>
    <s v="LARISSA"/>
    <n v="37"/>
    <x v="3"/>
    <x v="6"/>
    <x v="0"/>
    <s v="ENASS"/>
    <n v="13"/>
    <x v="6"/>
    <n v="5"/>
    <n v="10"/>
    <n v="5"/>
    <n v="10"/>
    <n v="3"/>
    <s v="Meilleur prise en charge des patients"/>
    <s v="Recruter des statisticiens"/>
    <s v="Echange d'informations entre hôpitaux"/>
    <x v="3"/>
    <x v="5"/>
    <x v="2"/>
    <x v="11"/>
    <s v="Pas de suivi du projet"/>
    <s v="Manque de moyens financiers "/>
    <s v="Ignorer le projet"/>
    <s v="Mettre des personnes aptes sur le projet"/>
    <s v="Accorder un financement"/>
    <s v="Sensibilisation"/>
    <x v="3"/>
    <x v="3"/>
    <x v="3"/>
    <x v="0"/>
    <x v="3"/>
    <x v="0"/>
    <x v="2"/>
    <s v="Installer d'abord un SI"/>
    <s v="Référentiel - Identification des patients"/>
    <s v="Systèmes d’Information Hospitaliers (SIH)"/>
    <s v="Télémédecine comme fonction déportée de l'hôpital et intégrée à tous les processus de prise en charge"/>
    <n v="6"/>
    <n v="9"/>
    <n v="10"/>
    <n v="10"/>
    <n v="10"/>
    <n v="10"/>
    <n v="10"/>
    <n v="10"/>
    <n v="10"/>
    <s v="Télémédecine comme fonction déportée de l'hôpital et intégrée à tous les processus de prise en charge"/>
    <s v="Oui"/>
    <n v="10"/>
    <s v="Changement assez important"/>
    <s v="Changement très important"/>
    <s v="Changement assez important"/>
    <s v="Changement très important"/>
    <s v="Changement très important"/>
    <s v="Changement assez important"/>
    <s v="Aucun changement"/>
    <s v="Un meilleur suivi des villageois"/>
    <s v="Je suis prêt à beaucoup changer"/>
    <s v="Je suis prêt à beaucoup changer"/>
    <s v="Je suis prêt à beaucoup changer"/>
    <s v="Je suis prêt à beaucoup changer"/>
    <s v="Je suis prêt à beaucoup changer"/>
    <s v="Je suis prêt à beaucoup changer"/>
    <s v="Je ne suis pas du tout prêt à changer"/>
    <s v="Je suis prête à changer pour l'amélioration et la prise en charge des patients "/>
    <s v="Bonne relation entre patients et agents"/>
    <s v="Meilleur suivi des patients"/>
    <s v="Meilleur prise en charge"/>
    <s v="Manque de moyens de transport"/>
    <s v="Manque de matériels informatiques"/>
    <s v="Manque de communication"/>
    <s v="Manque de suivi "/>
    <s v="ND"/>
    <s v="Dotation de moyens de transport"/>
    <s v="Equiper les structures "/>
    <s v="Sensibilisation des agents et avoir un outil de communication"/>
    <s v="Suivre les autorités"/>
    <s v="ND"/>
  </r>
  <r>
    <n v="123"/>
    <d v="2018-05-17T00:00:00"/>
    <x v="1"/>
    <s v="Woleu"/>
    <s v="Centre hospitalier régional de Oyem"/>
    <s v="CHR"/>
    <s v="Public civil"/>
    <n v="320"/>
    <s v="Oyem 2ème arrondissement"/>
    <m/>
    <m/>
    <m/>
    <n v="2003"/>
    <n v="181609"/>
    <n v="35"/>
    <n v="30"/>
    <n v="0"/>
    <s v="NA"/>
    <s v="NERNADDEC PALAND"/>
    <s v="MARTA ELENA"/>
    <n v="54"/>
    <x v="2"/>
    <x v="7"/>
    <x v="0"/>
    <s v="Institut supérieur de science de médecine de CUBA"/>
    <n v="3"/>
    <x v="8"/>
    <n v="10"/>
    <n v="10"/>
    <n v="1"/>
    <n v="10"/>
    <n v="5"/>
    <s v="Contrôle épidémiologique du gabon"/>
    <s v="ND"/>
    <s v="ND"/>
    <x v="2"/>
    <x v="5"/>
    <x v="7"/>
    <x v="3"/>
    <s v="Pas de conscience professionnel"/>
    <s v="ND"/>
    <s v="ND"/>
    <s v="Formation et sensibilisation du personnel"/>
    <s v="ND"/>
    <s v="ND"/>
    <x v="3"/>
    <x v="0"/>
    <x v="0"/>
    <x v="0"/>
    <x v="0"/>
    <x v="2"/>
    <x v="0"/>
    <s v="Mise en œuvre immédiate du projet"/>
    <s v="Référentiel - Identification des patients"/>
    <s v="Systèmes d’Information Hospitaliers (SIH)"/>
    <s v="Télémédecine comme fonction déportée de l'hôpital et intégrée à tous les processus de prise en charge"/>
    <n v="8"/>
    <n v="10"/>
    <n v="10"/>
    <n v="10"/>
    <n v="10"/>
    <n v="10"/>
    <n v="10"/>
    <n v="10"/>
    <n v="10"/>
    <s v="Systèmes d’Information Hospitaliers (SIH)"/>
    <s v="Oui"/>
    <n v="9"/>
    <s v="Changement assez important"/>
    <s v="Changement très important"/>
    <s v="Changement très important"/>
    <s v="Changement très important"/>
    <s v="Changement très important"/>
    <s v="Changement très important"/>
    <s v="Changement très important"/>
    <s v="Ce sous-projet est très important"/>
    <s v="Je suis prêt à beaucoup changer"/>
    <s v="Je suis prêt à beaucoup changer"/>
    <s v="Je suis prêt à beaucoup changer"/>
    <s v="Je suis prêt à beaucoup changer"/>
    <s v="Je suis prêt à beaucoup changer"/>
    <s v="Je suis prêt à beaucoup changer"/>
    <s v="Je suis prêt à beaucoup changer"/>
    <s v="C'est très important pour pallier aux problèmes existants"/>
    <s v="ND"/>
    <s v="ND"/>
    <s v="ND"/>
    <s v="ND"/>
    <s v="ND"/>
    <s v="ND"/>
    <s v="ND"/>
    <s v="ND"/>
    <s v="ND"/>
    <s v="ND"/>
    <s v="ND"/>
    <s v="ND"/>
    <s v="ND"/>
  </r>
  <r>
    <n v="124"/>
    <d v="2018-05-22T00:00:00"/>
    <x v="3"/>
    <s v="Ogoué et Lac"/>
    <s v="CERMEL"/>
    <s v="Centre de recherche"/>
    <s v="Privé"/>
    <n v="200"/>
    <s v="Lambaréné"/>
    <m/>
    <m/>
    <m/>
    <d v="1981-04-04T00:00:00"/>
    <s v="Gabon"/>
    <n v="60"/>
    <s v="60min"/>
    <n v="10"/>
    <s v="ND"/>
    <s v="MANOUANA"/>
    <s v="PRINCE"/>
    <n v="28"/>
    <x v="2"/>
    <x v="2"/>
    <x v="21"/>
    <s v="Université des sciences et techniques de Masuku"/>
    <n v="3"/>
    <x v="3"/>
    <n v="3"/>
    <n v="7"/>
    <n v="2"/>
    <n v="10"/>
    <n v="5"/>
    <s v="Extension sur le territoire gabonais"/>
    <s v="Impliquer tous les acteurs de la formation"/>
    <s v="Poursuivre le projet à long terme "/>
    <x v="6"/>
    <x v="5"/>
    <x v="5"/>
    <x v="3"/>
    <s v="Manque de communication"/>
    <s v="Manque de moyens financiers "/>
    <s v="ND"/>
    <s v="Recueillir l'opinion des acteurs de la santé et des écoles"/>
    <s v="Mettre à disposition tous les outils"/>
    <s v="ND"/>
    <x v="2"/>
    <x v="5"/>
    <x v="4"/>
    <x v="2"/>
    <x v="2"/>
    <x v="3"/>
    <x v="6"/>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1"/>
    <n v="5"/>
    <n v="1"/>
    <n v="1"/>
    <n v="5"/>
    <n v="5"/>
    <n v="10"/>
    <n v="5"/>
    <s v="Télémédecine comme fonction déportée de l'hôpital et intégrée à tous les processus de prise en charge"/>
    <s v="Oui"/>
    <n v="7"/>
    <s v="Changement assez important"/>
    <s v="Aucun changement"/>
    <s v="Aucun changement"/>
    <s v="Changement assez important"/>
    <s v="Changement plus ou moins important"/>
    <s v="changement faible"/>
    <s v="Changement assez important"/>
    <s v="ND"/>
    <s v="Je suis prêt à plus ou moins changer"/>
    <s v="Je suis un peu prêt à changer"/>
    <s v="Je suis un peu prêt à changer"/>
    <s v="Je suis prêt à plus ou moins changer"/>
    <s v="Je suis un peu prêt à changer"/>
    <s v="Je suis un peu prêt à changer"/>
    <s v="Je ne suis pas du tout prêt à changer"/>
    <s v="ND"/>
    <s v="Informer le personnel de santé qu'il s'agit d'une alternative"/>
    <s v="ND"/>
    <s v="ND"/>
    <s v="Moyens de communication nécessaire"/>
    <s v="Matériels numérique"/>
    <s v="ND"/>
    <s v="ND"/>
    <s v="ND"/>
    <s v="Initier l'utilisation du numérique"/>
    <s v="Mettre à disposition le matériel "/>
    <s v="ND"/>
    <s v="ND"/>
    <s v="ND"/>
  </r>
  <r>
    <n v="125"/>
    <d v="2018-05-22T00:00:00"/>
    <x v="3"/>
    <s v="Ogoué et Lac"/>
    <s v="CERMEL"/>
    <s v="Centre de recherche"/>
    <s v="Privé"/>
    <n v="200"/>
    <s v="Lambaréné"/>
    <m/>
    <m/>
    <m/>
    <d v="1981-04-04T00:00:00"/>
    <s v="Gabon"/>
    <n v="60"/>
    <s v="60min"/>
    <n v="10"/>
    <s v="ND"/>
    <s v="ADEGNIKA"/>
    <s v="AYOCA AKIM"/>
    <n v="44"/>
    <x v="2"/>
    <x v="7"/>
    <x v="48"/>
    <s v="FMSS-UBO"/>
    <n v="17"/>
    <x v="3"/>
    <n v="4"/>
    <n v="9"/>
    <n v="1"/>
    <n v="10"/>
    <n v="5"/>
    <s v="Mise en place du système de communication sanitaire"/>
    <s v="Fluidité de communication entre le personnel sanitaire"/>
    <s v="Base de données fiable pour les malades endémique dans le pays"/>
    <x v="8"/>
    <x v="0"/>
    <x v="6"/>
    <x v="3"/>
    <s v="Non adhésion"/>
    <s v="Manque de financement"/>
    <s v="Manque de personnel qualifié"/>
    <s v="Implication de tous"/>
    <s v="Mise à disposition de fond propre"/>
    <s v="Formation continue"/>
    <x v="2"/>
    <x v="6"/>
    <x v="6"/>
    <x v="2"/>
    <x v="2"/>
    <x v="2"/>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7"/>
    <n v="8"/>
    <n v="8"/>
    <n v="8"/>
    <n v="8"/>
    <n v="9"/>
    <n v="9"/>
    <n v="9"/>
    <s v="Télémédecine comme fonction déportée de l'hôpital et intégrée à tous les processus de prise en charge"/>
    <s v="Non"/>
    <n v="5"/>
    <s v="Changement très important"/>
    <s v="Changement assez important"/>
    <s v="Changement plus ou moins important"/>
    <s v="Changement assez important"/>
    <s v="Changement assez important"/>
    <s v="Changement très important"/>
    <s v="Changement très important"/>
    <s v="ND"/>
    <s v="Je suis un peu prêt à changer"/>
    <s v="Je suis prêt à plus ou moins changer"/>
    <s v="Je suis prêt à plus ou moins changer"/>
    <s v="Je suis un peu prêt à changer"/>
    <s v="Je suis un peu prêt à changer"/>
    <s v="Je suis prêt à changer assez"/>
    <s v="Je suis prêt à plus ou moins changer"/>
    <s v="ND"/>
    <s v="Gouvernement à s'appropier du projet"/>
    <s v="Moyens de travail à disposition"/>
    <s v="ND"/>
    <s v="Débit internet faible"/>
    <s v="Manque d'outils informatiques"/>
    <s v="Outils de travail"/>
    <s v="Formation"/>
    <s v="ND"/>
    <s v="Internet haut débit"/>
    <s v="Achat d'outils informatiques"/>
    <s v="Moyens pour la logistique"/>
    <s v="Former les futurs utilisateurs"/>
    <s v="ND"/>
  </r>
  <r>
    <n v="126"/>
    <d v="2018-05-22T00:00:00"/>
    <x v="3"/>
    <s v="Ogoué et Lac"/>
    <s v="CERMEL"/>
    <s v="Centre de recherche"/>
    <s v="Privé"/>
    <n v="200"/>
    <s v="Lambaréné"/>
    <m/>
    <m/>
    <m/>
    <d v="1981-04-04T00:00:00"/>
    <s v="Gabon"/>
    <n v="60"/>
    <s v="60min"/>
    <n v="10"/>
    <s v="ND"/>
    <s v="ACHIMI"/>
    <s v="PACôME "/>
    <n v="29"/>
    <x v="2"/>
    <x v="2"/>
    <x v="21"/>
    <s v="Université des sciences et techniques de Masuku"/>
    <n v="3"/>
    <x v="2"/>
    <n v="7"/>
    <n v="9"/>
    <n v="4"/>
    <n v="8"/>
    <n v="5"/>
    <s v="Amélioration du système sanitaire"/>
    <s v="Meilleure gestion des données sanitaires"/>
    <s v="Formation sur les outils de l'information sanitaire"/>
    <x v="3"/>
    <x v="0"/>
    <x v="14"/>
    <x v="4"/>
    <s v="Non adhésion des politiciens"/>
    <s v="Manque de formation"/>
    <s v="Manque de moyens financiers"/>
    <s v="Séances d'échange pour la sensibilisation_x000a_"/>
    <s v="Revoir les modules de formations universitaires"/>
    <s v="Contrôle strict du budget alloué au projet"/>
    <x v="2"/>
    <x v="6"/>
    <x v="6"/>
    <x v="6"/>
    <x v="2"/>
    <x v="2"/>
    <x v="6"/>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6"/>
    <n v="8"/>
    <n v="5"/>
    <n v="5"/>
    <n v="5"/>
    <n v="7"/>
    <n v="6"/>
    <n v="6"/>
    <s v="Système de pilotage, des statistiques de la veille sanitaire de l’observatoire gabonais de santé"/>
    <s v="Oui"/>
    <n v="6"/>
    <s v="Changement assez important"/>
    <s v="Changement plus ou moins important"/>
    <s v="Changement plus ou moins important"/>
    <s v="Changement plus ou moins important"/>
    <s v="Changement assez important"/>
    <s v="Changement assez important"/>
    <s v="Changement assez important"/>
    <s v="ND"/>
    <s v="Je suis prêt à plus ou moins changer"/>
    <s v="Je suis un peu prêt à changer"/>
    <s v="Je suis prêt à plus ou moins changer"/>
    <s v="Je suis prêt à plus ou moins changer"/>
    <s v="Je ne suis pas du tout prêt à changer"/>
    <s v="Je suis prêt à changer assez"/>
    <s v="Je ne suis pas du tout prêt à changer"/>
    <s v="ND"/>
    <s v="Mise en place d'une base de données globale"/>
    <s v="Gestion efficace des données sanitaires"/>
    <s v="ND"/>
    <s v="Information incomplète "/>
    <s v="Pas assez d'adhésion"/>
    <s v="ND"/>
    <s v="ND"/>
    <s v="ND"/>
    <s v="Formation sur la collecte et la saisie"/>
    <s v="Séminaire sur l'importance de ses données"/>
    <s v="ND"/>
    <s v="ND"/>
    <s v="ND"/>
  </r>
  <r>
    <n v="127"/>
    <d v="2018-05-22T00:00:00"/>
    <x v="3"/>
    <s v="Ogoué et Lac"/>
    <s v="CERMEL"/>
    <s v="Centre de recherche"/>
    <s v="Privé"/>
    <n v="200"/>
    <s v="Lambaréné"/>
    <m/>
    <m/>
    <m/>
    <d v="1981-04-04T00:00:00"/>
    <s v="Gabon"/>
    <n v="60"/>
    <s v="60min"/>
    <n v="10"/>
    <s v="ND"/>
    <s v="MANGABOULA"/>
    <s v="ANCE"/>
    <n v="30"/>
    <x v="0"/>
    <x v="2"/>
    <x v="49"/>
    <s v="Institut Africain d'informatique"/>
    <n v="2"/>
    <x v="4"/>
    <n v="5"/>
    <n v="10"/>
    <n v="3"/>
    <n v="9"/>
    <n v="4"/>
    <s v="Utilisation d'une base de données centralisée"/>
    <s v="Facilité le traitement de l'information dans les hôpitaux"/>
    <s v="Formation continue des agents de santé"/>
    <x v="2"/>
    <x v="4"/>
    <x v="13"/>
    <x v="12"/>
    <s v="Détournement de fond"/>
    <s v="Piratage de la base de données"/>
    <s v="Formation des utilisateurs"/>
    <s v="Contrôle du budget alloué"/>
    <s v="Sécuriser le système"/>
    <s v="Instituer les formations continues pour une meilleure utilisation du système"/>
    <x v="6"/>
    <x v="6"/>
    <x v="4"/>
    <x v="2"/>
    <x v="2"/>
    <x v="6"/>
    <x v="4"/>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6"/>
    <n v="7"/>
    <n v="7"/>
    <n v="7"/>
    <n v="7"/>
    <n v="5"/>
    <n v="5"/>
    <n v="7"/>
    <s v="Portail de l'Espace Numérique de Santé du Gabon (ENSG) pour les professionnels de la santé et les patients"/>
    <s v="Oui"/>
    <n v="5"/>
    <s v="Changement faible"/>
    <s v="Aucun changement"/>
    <s v="Changement faible"/>
    <s v="Aucun changement"/>
    <s v="Aucun changement"/>
    <s v="Aucun changement"/>
    <s v="Changement faible"/>
    <s v="ND"/>
    <s v="Je suis prêt à changer assez"/>
    <s v="Je suis prêt à beaucoup changer"/>
    <s v="Je suis prêt à beaucoup changer"/>
    <s v="Je suis prêt à beaucoup changer"/>
    <s v="Je suis prêt à beaucoup changer"/>
    <s v="Je suis prêt à beaucoup changer"/>
    <s v="Je suis prêt à beaucoup changer"/>
    <s v="ND"/>
    <s v="Sécurisation des conversations"/>
    <s v="Accès aux agents des zones reculées"/>
    <s v="Echange rapide pour une prise en charge du patient"/>
    <s v="Sécurité des informations"/>
    <s v="Formation"/>
    <s v="ND"/>
    <s v="ND"/>
    <s v="ND"/>
    <s v="Sécuriser au maximum les données"/>
    <s v="Faire des formations continues"/>
    <s v="ND"/>
    <s v="ND"/>
    <s v="ND"/>
  </r>
  <r>
    <n v="128"/>
    <d v="2018-05-22T00:00:00"/>
    <x v="3"/>
    <s v="Ogoué et Lac"/>
    <s v="CERMEL"/>
    <s v="Centre de recherche"/>
    <s v="Privé"/>
    <n v="200"/>
    <s v="Lambaréné"/>
    <m/>
    <m/>
    <m/>
    <d v="1981-04-04T00:00:00"/>
    <s v="Gabon"/>
    <n v="60"/>
    <s v="60min"/>
    <n v="10"/>
    <s v="ND"/>
    <s v="LOTOLA MOUGENI"/>
    <s v="FABRICE"/>
    <n v="26"/>
    <x v="0"/>
    <x v="0"/>
    <x v="0"/>
    <s v="Université des sciences et techniques de Masuku"/>
    <s v="ND"/>
    <x v="4"/>
    <n v="6"/>
    <n v="9"/>
    <n v="3"/>
    <n v="9"/>
    <n v="5"/>
    <s v="Amélioration du système d'information entre hôpitaux"/>
    <s v="La capacité d'accès facile aux soins malgré la distance"/>
    <s v="Utilisation d'outils informatiques performants"/>
    <x v="2"/>
    <x v="5"/>
    <x v="5"/>
    <x v="11"/>
    <s v="La mauvaise gestion des bases de données"/>
    <s v="Mauvaise gestion des fonds"/>
    <s v="ND"/>
    <s v="Standardisation de base de donnéess"/>
    <s v="Suivi des dépenses "/>
    <s v="ND"/>
    <x v="6"/>
    <x v="6"/>
    <x v="4"/>
    <x v="2"/>
    <x v="6"/>
    <x v="2"/>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8"/>
    <n v="8"/>
    <n v="7"/>
    <n v="7"/>
    <n v="7"/>
    <n v="7"/>
    <n v="8"/>
    <n v="8"/>
    <s v="Télémédecine comme fonction déportée de l'hôpital et intégrée à tous les processus de prise en charge"/>
    <s v="Oui"/>
    <n v="5"/>
    <s v="Changement très important"/>
    <s v="Changement très important"/>
    <s v="Changement très important"/>
    <s v="Changement très important"/>
    <s v="Changement très important"/>
    <s v="Changement très important"/>
    <s v="Changement très important"/>
    <s v="ND"/>
    <s v="Je suis prêt à changer assez"/>
    <s v="Je suis prêt à beaucoup changer"/>
    <s v="Je suis prêt à beaucoup changer"/>
    <s v="Je suis prêt à beaucoup changer"/>
    <s v="Je suis prêt à beaucoup changer"/>
    <s v="Je suis prêt à changer assez"/>
    <s v="Je suis prêt à changer assez"/>
    <s v="ND"/>
    <s v="Facilité du diagnostic et du traitement"/>
    <s v="ND"/>
    <s v="ND"/>
    <s v="Donnée non fiable"/>
    <s v="ND"/>
    <s v="ND"/>
    <s v="ND"/>
    <s v="ND"/>
    <s v="Consulter le médecin"/>
    <s v="ND"/>
    <s v="ND"/>
    <s v="ND"/>
    <s v="ND"/>
  </r>
  <r>
    <n v="129"/>
    <d v="2018-05-22T00:00:00"/>
    <x v="3"/>
    <s v="Ogoué et Lac"/>
    <s v="Centre de Recherche Médical de Lambaréné"/>
    <s v="Centre de recherche"/>
    <s v="Privé"/>
    <n v="200"/>
    <s v="Lambaréné"/>
    <m/>
    <m/>
    <m/>
    <d v="1981-04-04T00:00:00"/>
    <s v="Gabon"/>
    <n v="60"/>
    <s v="60min"/>
    <n v="10"/>
    <s v="ND"/>
    <s v="NDONG ENGUENG"/>
    <s v="JEAN-THIERRY"/>
    <n v="34"/>
    <x v="2"/>
    <x v="2"/>
    <x v="21"/>
    <s v="Université des sciences et techniques de Masuku"/>
    <n v="3"/>
    <x v="2"/>
    <n v="7"/>
    <n v="8"/>
    <n v="3"/>
    <n v="8"/>
    <n v="6"/>
    <s v="Mise en place du projet"/>
    <s v="Suivi et développement"/>
    <s v="Pérennisation du projet et formation des acteurs"/>
    <x v="0"/>
    <x v="0"/>
    <x v="6"/>
    <x v="12"/>
    <s v="Abandon des participants"/>
    <s v="Détournement de fonds"/>
    <s v="Absence d'information"/>
    <s v="Mettre en place un système d'information fiable"/>
    <s v="Eviter de confier la gestion du projet à un seul individu"/>
    <s v="Améliorer le système d'information"/>
    <x v="0"/>
    <x v="6"/>
    <x v="2"/>
    <x v="2"/>
    <x v="2"/>
    <x v="3"/>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5"/>
    <n v="6"/>
    <n v="3"/>
    <n v="5"/>
    <n v="3"/>
    <n v="6"/>
    <n v="4"/>
    <n v="5"/>
    <s v="Portail de l'Espace Numérique de Santé du Gabon (ENSG) pour les professionnels de la santé et les patients"/>
    <s v="Oui"/>
    <n v="6"/>
    <s v="Changement faible"/>
    <s v="Changement plus ou moins important"/>
    <s v="Changement plus ou moins important"/>
    <s v="Changement assez important"/>
    <s v="Changement assez important"/>
    <s v="Changement plus ou moins important"/>
    <s v="Changement plus ou moins important"/>
    <s v="ND"/>
    <s v="Je suis un peu prêt à changer"/>
    <s v="Je suis prêt à plus ou moins changer"/>
    <s v="Je suis prêt à plus ou moins changer"/>
    <s v="Je suis un peu prêt à changer"/>
    <s v="Je suis un peu prêt à changer"/>
    <s v="Je suis un peu prêt à changer"/>
    <s v="Je suis prêt à plus ou moins changer"/>
    <s v="ND"/>
    <s v="Bonne gestion du sous-projet"/>
    <s v="Formation des acteurs"/>
    <s v="ND"/>
    <s v="Mauvaise gestion"/>
    <s v="ND"/>
    <s v="ND"/>
    <s v="ND"/>
    <s v="ND"/>
    <s v="Formation des agents"/>
    <s v="ND"/>
    <s v="ND"/>
    <s v="ND"/>
    <s v="ND"/>
  </r>
  <r>
    <n v="130"/>
    <d v="2018-05-22T00:00:00"/>
    <x v="3"/>
    <s v="Passa"/>
    <s v="CIRMF"/>
    <s v="Centre de recherche"/>
    <s v="Parapublic"/>
    <n v="120"/>
    <s v="Franceville"/>
    <m/>
    <m/>
    <m/>
    <n v="1979"/>
    <s v="Bassin sud-est"/>
    <n v="50"/>
    <n v="10"/>
    <n v="10"/>
    <s v="ND"/>
    <s v="KASSA KASSA"/>
    <s v="ROLAND FABRICE"/>
    <n v="39"/>
    <x v="2"/>
    <x v="4"/>
    <x v="0"/>
    <s v="Faculté de médecine de Libreville"/>
    <n v="6"/>
    <x v="4"/>
    <n v="8"/>
    <n v="10"/>
    <n v="1"/>
    <n v="10"/>
    <n v="6"/>
    <s v="Améliorer les conditions de santé des gabonais"/>
    <s v="Harmoniser et avoir des données de santé en temps réel"/>
    <s v="Permettre aux acteurs de santé de prévenir les problèmes de santé"/>
    <x v="2"/>
    <x v="0"/>
    <x v="0"/>
    <x v="4"/>
    <s v="Non aboutissement du projet"/>
    <s v="Pérennisation"/>
    <s v="Conflits d'interêt "/>
    <s v="Participation massive des agents de santé"/>
    <s v="Anticiper le retrait des partenaires extérieurs"/>
    <s v="Objectivité"/>
    <x v="2"/>
    <x v="2"/>
    <x v="4"/>
    <x v="3"/>
    <x v="2"/>
    <x v="2"/>
    <x v="3"/>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8"/>
    <n v="9"/>
    <n v="6"/>
    <n v="8"/>
    <n v="7"/>
    <n v="7"/>
    <n v="7"/>
    <n v="7"/>
    <s v="Système de pilotage, des statistiques de la veille sanitaire de l’observatoire gabonais de santé"/>
    <s v="Oui"/>
    <n v="8"/>
    <s v="Changement très important"/>
    <s v="Changement assez important"/>
    <s v="Changement très important"/>
    <s v="Changement très important"/>
    <s v="Changement assez important"/>
    <s v="Changement très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ccès aux données des patients pour une action ultérieure rapide"/>
    <s v="Outil de veille sanitaire "/>
    <s v="Archivage des données de santé"/>
    <s v="Système non fiable"/>
    <s v="Insuffisance de ressources humaines"/>
    <s v="Manque de logistique"/>
    <s v="ND"/>
    <s v="ND"/>
    <s v="Sécurisation"/>
    <s v="Mobilisation des ressources humaines"/>
    <s v="Moyens pour la logistique"/>
    <s v="ND"/>
    <s v="ND"/>
  </r>
  <r>
    <n v="131"/>
    <d v="2018-05-22T00:00:00"/>
    <x v="3"/>
    <s v="Passa"/>
    <s v="Ecole doctorale régionale"/>
    <s v="Ecole de formation en infestiologie tropicale"/>
    <s v="Public civil"/>
    <s v="ND"/>
    <s v="Franceville"/>
    <m/>
    <m/>
    <m/>
    <d v="2005-02-11T00:00:00"/>
    <s v="ND"/>
    <s v="ND"/>
    <s v="ND"/>
    <n v="10"/>
    <s v="ND"/>
    <s v="OYEGUE LIABAGUI"/>
    <s v="SANDRINE LYDIE"/>
    <n v="38"/>
    <x v="4"/>
    <x v="2"/>
    <x v="50"/>
    <s v="Université de Marseille"/>
    <n v="6"/>
    <x v="7"/>
    <n v="7"/>
    <n v="9"/>
    <n v="1"/>
    <n v="10"/>
    <n v="8"/>
    <s v="Réorganisation du SIS au gabon"/>
    <s v="Identifiant patient"/>
    <s v="Apport dans le domaine de la formation en informatique médicale"/>
    <x v="4"/>
    <x v="0"/>
    <x v="0"/>
    <x v="11"/>
    <s v="Réticence des professionnels de la santé"/>
    <s v="Pas de réseau fiable"/>
    <s v="Pérénnisation du projet"/>
    <s v="Sensibilisation des agents de santé "/>
    <s v="Renforcer le réseau informatique du pays"/>
    <s v="Mesure d'accompagnement et de formation"/>
    <x v="2"/>
    <x v="5"/>
    <x v="4"/>
    <x v="2"/>
    <x v="2"/>
    <x v="2"/>
    <x v="3"/>
    <s v="Bon système internet"/>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10"/>
    <n v="10"/>
    <n v="10"/>
    <n v="10"/>
    <n v="10"/>
    <n v="10"/>
    <n v="10"/>
    <s v="Télémédecine comme fonction déportée de l'hôpital et intégrée à tous les processus de prise en charge"/>
    <s v="Oui"/>
    <n v="8"/>
    <s v="Changement assez important"/>
    <s v="Changement plus ou moins important"/>
    <s v="Changement assez important"/>
    <s v="Changement assez important"/>
    <s v="Changement plus ou moins important"/>
    <s v="changement faible"/>
    <s v="Changement faible"/>
    <s v="Le sous-projet va améliorer l'interaction santé&amp;recherche"/>
    <s v="Je suis prêt à beaucoup changer"/>
    <s v="Je suis prêt à beaucoup changer"/>
    <s v="Je suis prêt à beaucoup changer"/>
    <s v="Je suis prêt à beaucoup changer"/>
    <s v="Je suis prêt à beaucoup changer"/>
    <s v="Je suis prêt à beaucoup changer"/>
    <s v="Je suis prêt à beaucoup changer"/>
    <s v="Ouverture au changement dans le but d'améliorer l'utilisation des SI"/>
    <s v="Centralisation des données"/>
    <s v="Accessibilité des données aux chercheurs"/>
    <s v="Numérisation des données"/>
    <s v="Outils informatiques obsolètes"/>
    <s v="Réseau internet médiocre"/>
    <s v="ND"/>
    <s v="ND"/>
    <s v="ND"/>
    <s v="Aménagement et équipement des structures en matériels informatiques"/>
    <s v="Mettre en place un réseau fiable"/>
    <s v="ND"/>
    <s v="ND"/>
    <s v="ND"/>
  </r>
  <r>
    <n v="132"/>
    <d v="2018-05-22T00:00:00"/>
    <x v="0"/>
    <s v="Libreville"/>
    <s v="Institut Africain d'Informatique"/>
    <s v="Ecole de formation en Informatique"/>
    <s v="Organisation internationale"/>
    <n v="46"/>
    <s v="Libreville"/>
    <m/>
    <m/>
    <m/>
    <n v="1971"/>
    <s v="NA"/>
    <s v="NA"/>
    <s v="NA"/>
    <s v="ND"/>
    <s v="ND"/>
    <s v="KONFE"/>
    <s v="BALIRA OUSMANE"/>
    <n v="44"/>
    <x v="4"/>
    <x v="2"/>
    <x v="50"/>
    <s v="Paris 6"/>
    <n v="10"/>
    <x v="7"/>
    <n v="8"/>
    <n v="10"/>
    <n v="4"/>
    <n v="8"/>
    <n v="6"/>
    <s v="Efficience du SIS "/>
    <s v="Veille sanitaire"/>
    <s v="Transparence dans la gestion du système"/>
    <x v="3"/>
    <x v="5"/>
    <x v="6"/>
    <x v="3"/>
    <s v="Pérénnisation"/>
    <s v="Manque ressources humaines"/>
    <s v="Maintenance des équipements informatiques"/>
    <s v="Définir la stratégie de pérénnisation dès le départ"/>
    <s v="Renforcer les capacités des acteurs"/>
    <s v="Suivi et contrôle des équipements"/>
    <x v="2"/>
    <x v="2"/>
    <x v="0"/>
    <x v="0"/>
    <x v="0"/>
    <x v="4"/>
    <x v="3"/>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8"/>
    <n v="10"/>
    <n v="10"/>
    <n v="9"/>
    <n v="10"/>
    <n v="10"/>
    <n v="9"/>
    <n v="10"/>
    <n v="8"/>
    <s v="Portail de l'Espace Numérique de Santé du Gabon (ENSG) pour les professionnels de la santé et les patients"/>
    <s v="Non"/>
    <s v="NA"/>
    <s v="Changement assez important"/>
    <s v="Changement plus ou moins important"/>
    <s v="Changement assez important"/>
    <s v="Changement assez important"/>
    <s v="Changement très important"/>
    <s v="Changement assez important"/>
    <s v="Changement très important"/>
    <s v="ND"/>
    <s v="Je suis prêt à beaucoup changer"/>
    <s v="Je suis prêt à changer assez"/>
    <s v="Je suis prêt à changer assez"/>
    <s v="Je suis prêt à changer assez"/>
    <s v="Je suis prêt à beaucoup changer"/>
    <s v="Je suis prêt à changer assez"/>
    <s v="Je suis prêt à plus ou moins changer"/>
    <s v="Impossible de changer sa culture et ses rites"/>
    <s v="Meilleure communication"/>
    <s v="Amélioration des prestations sanitaires"/>
    <s v="ND"/>
    <s v="Ressources Humaines limitées"/>
    <s v="Non respect des délais "/>
    <s v="ND"/>
    <s v="ND"/>
    <s v="ND"/>
    <s v="Formation des agents"/>
    <s v="Bonne organisation"/>
    <s v="ND"/>
    <s v="ND"/>
    <s v="ND"/>
  </r>
  <r>
    <n v="133"/>
    <d v="2018-05-22T00:00:00"/>
    <x v="0"/>
    <s v="Libreville"/>
    <s v="Centre National de l'ordre des médecins (CNOM) "/>
    <s v="Institution"/>
    <s v="Public civil"/>
    <n v="68"/>
    <s v="NA"/>
    <m/>
    <m/>
    <m/>
    <d v="1975-06-18T00:00:00"/>
    <s v="NA"/>
    <s v="ND"/>
    <s v="ND"/>
    <s v="ND"/>
    <s v="ND"/>
    <s v="OGANDAGA"/>
    <s v="EMMANUEL"/>
    <n v="68"/>
    <x v="2"/>
    <x v="7"/>
    <x v="0"/>
    <s v="Université de Lille II"/>
    <n v="17"/>
    <x v="8"/>
    <n v="5"/>
    <n v="10"/>
    <n v="3"/>
    <n v="10"/>
    <n v="8"/>
    <s v="Meilleur accès aux soins"/>
    <s v="Meilleur planification de la politique de santé"/>
    <s v="ND"/>
    <x v="4"/>
    <x v="0"/>
    <x v="0"/>
    <x v="4"/>
    <s v="Non aboutissement du projet"/>
    <s v="ND"/>
    <s v="ND"/>
    <s v="Présence effective des acteurs de la Banque Mondiale"/>
    <s v="ND"/>
    <s v="ND"/>
    <x v="7"/>
    <x v="6"/>
    <x v="4"/>
    <x v="2"/>
    <x v="2"/>
    <x v="3"/>
    <x v="4"/>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5"/>
    <n v="10"/>
    <n v="10"/>
    <n v="6"/>
    <n v="10"/>
    <n v="10"/>
    <n v="8"/>
    <s v="Outils innovant pour la prévention et la promotion de la santé"/>
    <s v="Oui"/>
    <n v="10"/>
    <s v="Changement très important"/>
    <s v="Changement assez important"/>
    <s v="Changement très important"/>
    <s v="Changement très important"/>
    <s v="Changement très important"/>
    <s v="Changement très important"/>
    <s v="Changement assez important"/>
    <s v="ND"/>
    <s v="Je suis prêt à beaucoup changer"/>
    <s v="Je suis prêt à beaucoup changer"/>
    <s v="Je suis prêt à changer assez"/>
    <s v="Je suis prêt à changer assez"/>
    <s v="Je suis prêt à changer assez"/>
    <s v="Je suis prêt à changer assez"/>
    <s v="Je suis prêt à beaucoup changer"/>
    <s v="ND"/>
    <s v="Meilleure prise en charge"/>
    <s v="ND"/>
    <s v="ND"/>
    <s v="Absence de réseau "/>
    <s v="Non aboutissement"/>
    <s v="ND"/>
    <s v="ND"/>
    <s v="ND"/>
    <s v="Installer un bon réseau _x000a_"/>
    <s v="Suivi des règles/ sanctions"/>
    <s v="ND"/>
    <s v="ND"/>
    <s v="ND"/>
  </r>
  <r>
    <n v="134"/>
    <d v="2018-05-23T00:00:00"/>
    <x v="0"/>
    <s v="Owendo"/>
    <s v="INFASS"/>
    <s v="Ecole de formation en Santé"/>
    <s v="Public civil"/>
    <s v="ND"/>
    <s v="Libreville"/>
    <m/>
    <m/>
    <m/>
    <n v="1958"/>
    <s v="ND"/>
    <s v="ND"/>
    <s v="ND"/>
    <s v="ND"/>
    <s v="ND"/>
    <s v="BOUROBOU"/>
    <s v="EDITH "/>
    <n v="48"/>
    <x v="2"/>
    <x v="2"/>
    <x v="21"/>
    <s v="Faculté de Médecine"/>
    <n v="5"/>
    <x v="4"/>
    <n v="4"/>
    <n v="9"/>
    <n v="4"/>
    <n v="9"/>
    <n v="7"/>
    <s v="Amélioration de la prise en charge du patient"/>
    <s v="Formation du personnel"/>
    <s v="Efficacité et fiabilité"/>
    <x v="6"/>
    <x v="0"/>
    <x v="0"/>
    <x v="4"/>
    <s v="Non adhésion des professionnels "/>
    <s v="Maintenance des équipements"/>
    <s v="Délai d'exécution inadéquat"/>
    <s v="Sensibilisation"/>
    <s v="Une maintenance active"/>
    <s v="Mise en œuvre dans les délais raisonnables"/>
    <x v="2"/>
    <x v="5"/>
    <x v="2"/>
    <x v="2"/>
    <x v="3"/>
    <x v="2"/>
    <x v="4"/>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7"/>
    <n v="7"/>
    <n v="8"/>
    <n v="6"/>
    <n v="7"/>
    <n v="8"/>
    <n v="5"/>
    <n v="6"/>
    <n v="7"/>
    <s v="Portail de l'Espace Numérique de Santé du Gabon (ENSG) pour les professionnels de la santé et les patients"/>
    <s v="Oui"/>
    <n v="9"/>
    <s v="Changement assez important"/>
    <s v="Changement assez important"/>
    <s v="Changement assez important"/>
    <s v="Changement assez important"/>
    <s v="Changement plus ou moins important"/>
    <s v="Changement assez important"/>
    <s v="Changement assez important"/>
    <s v="ND"/>
    <s v="Je suis prêt à beaucoup changer"/>
    <s v="Je suis prêt à beaucoup changer"/>
    <s v="Je suis prêt à changer assez"/>
    <s v="Je suis prêt à changer assez"/>
    <s v="Je suis prêt à changer assez"/>
    <s v="Je suis prêt à changer assez"/>
    <s v="Je suis prêt à changer assez"/>
    <s v="ND"/>
    <s v="Acessibilité directe aux données"/>
    <s v="Amélioration de la prise en charge"/>
    <s v="Continuité des services"/>
    <s v="Réticence des personnels"/>
    <s v="Difficulté dans le suivi de projet"/>
    <s v="Non aboutissement du projet"/>
    <s v="Pas de formateurs"/>
    <s v="ND"/>
    <s v="Sensibilisation"/>
    <s v="Faire un suivi régulier et strict"/>
    <s v="Privilégier l'aboutissement du projet"/>
    <s v="Les experts forment les potentiels formateurs des agents"/>
    <s v="ND"/>
  </r>
  <r>
    <n v="135"/>
    <d v="2018-05-23T00:00:00"/>
    <x v="0"/>
    <s v="Owendo"/>
    <s v="INFASS"/>
    <s v="Ecole de formation en Santé"/>
    <s v="Public civil"/>
    <s v="ND"/>
    <s v="Libreville"/>
    <m/>
    <m/>
    <m/>
    <n v="1958"/>
    <s v="ND"/>
    <s v="NA"/>
    <s v="NA"/>
    <s v="NA"/>
    <s v="ND"/>
    <s v="AVONO OBAME"/>
    <s v="NOELLE"/>
    <n v="54"/>
    <x v="6"/>
    <x v="2"/>
    <x v="50"/>
    <s v="USS/FMSS"/>
    <n v="5"/>
    <x v="4"/>
    <n v="6"/>
    <n v="10"/>
    <n v="5"/>
    <n v="9"/>
    <n v="9"/>
    <s v="Améliorer le SI au gabon"/>
    <s v="Formation des professionnels de la santé"/>
    <s v="Faciliter la prise en charge du patient"/>
    <x v="8"/>
    <x v="5"/>
    <x v="11"/>
    <x v="4"/>
    <s v="Insuffisance de ressources allouées au projet"/>
    <s v="Non adhésion totale de toutes les parties prenantes du projet"/>
    <s v="Pérénnisation du projet"/>
    <s v="Mobilisation des ressources suffisantes au projet"/>
    <s v="Sensibilisation"/>
    <s v="Assurer la pérénnité du projet "/>
    <x v="0"/>
    <x v="0"/>
    <x v="2"/>
    <x v="3"/>
    <x v="0"/>
    <x v="0"/>
    <x v="2"/>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5"/>
    <n v="5"/>
    <n v="5"/>
    <n v="6"/>
    <n v="6"/>
    <n v="6"/>
    <n v="4"/>
    <n v="5"/>
    <n v="7"/>
    <s v="Portail de l'Espace Numérique de Santé du Gabon (ENSG) pour les professionnels de la santé et les patients"/>
    <s v="Oui"/>
    <n v="7"/>
    <s v="Changement assez important"/>
    <s v="Changement plus ou moins important"/>
    <s v="Changement plus ou moins important"/>
    <s v="Changement plus ou moins important"/>
    <s v="Changement plus ou moins important"/>
    <s v="Changement plus ou moins important"/>
    <s v="Changement plus ou moins important"/>
    <s v="ND"/>
    <s v="Je suis prêt à beaucoup changer"/>
    <s v="Je suis prêt à changer assez"/>
    <s v="Je suis prêt à changer assez"/>
    <s v="Je suis prêt à changer assez"/>
    <s v="Je suis prêt à changer assez"/>
    <s v="Je suis prêt à changer assez"/>
    <s v="Je suis prêt à changer assez"/>
    <s v="ND"/>
    <s v="Présenter des données numériques des activités sanitaires"/>
    <s v="Facilité l'accès aux informations sanitaires"/>
    <s v="Servir de plateforme d'échange en santé"/>
    <s v="Mise en œuvre effective du projet"/>
    <s v="Pas de ressources matérielles"/>
    <s v="Pérennité du projet"/>
    <s v="Adhésion de tous"/>
    <s v="ND"/>
    <s v="Facilité la mise en œuvre "/>
    <s v="Fournir des ressources aux structures de santé"/>
    <s v="Assurer lla pérennité du projet par les experts en conduite du changement"/>
    <s v="Sensibilisation pour s'assurer de l'adhésion de tous"/>
    <s v="ND"/>
  </r>
  <r>
    <n v="136"/>
    <d v="2018-05-23T00:00:00"/>
    <x v="0"/>
    <s v="Owendo"/>
    <s v="USS"/>
    <s v="Ecole de formation en Santé"/>
    <s v="Public civil"/>
    <n v="4500"/>
    <s v="Owendo"/>
    <m/>
    <m/>
    <m/>
    <n v="1974"/>
    <s v="NA"/>
    <s v="NA"/>
    <s v="NA"/>
    <s v="ND"/>
    <s v="ND"/>
    <s v="BOUNGOUBRE"/>
    <s v="LEA ROSALIE"/>
    <n v="50"/>
    <x v="0"/>
    <x v="3"/>
    <x v="51"/>
    <s v="ENA"/>
    <s v="ND"/>
    <x v="8"/>
    <n v="2"/>
    <n v="10"/>
    <n v="5"/>
    <n v="10"/>
    <n v="7"/>
    <s v="Amélioration de la situation sanitaire au gabon"/>
    <s v="Formation des étudiants à l'utilisation du TIC"/>
    <s v="Amélioration de la prise en charge des patients"/>
    <x v="4"/>
    <x v="3"/>
    <x v="0"/>
    <x v="0"/>
    <s v="Non aboutissement du projet"/>
    <s v="Mauvaise compréhension du projet"/>
    <s v="Désinteressement  des pouvoirs publics"/>
    <s v="Suivre rigoureusement l'évolution du projet"/>
    <s v="Faire assez de communication autour du sujet"/>
    <s v="Aider le gouvernement pour le financement total du projet"/>
    <x v="5"/>
    <x v="0"/>
    <x v="2"/>
    <x v="3"/>
    <x v="0"/>
    <x v="4"/>
    <x v="0"/>
    <s v="Le SIS est indispensable à USS"/>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5"/>
    <n v="5"/>
    <n v="5"/>
    <n v="1"/>
    <n v="5"/>
    <n v="5"/>
    <n v="5"/>
    <n v="5"/>
    <n v="5"/>
    <s v="Outils innovant pour la prévention et la promotion de la santé"/>
    <s v="Oui"/>
    <n v="10"/>
    <s v="Changement assez important"/>
    <s v="Changement très important"/>
    <s v="Changement assez important"/>
    <s v="Changement assez important"/>
    <s v="Changement très important"/>
    <s v="Changement assez important"/>
    <s v="Changement assez important"/>
    <s v="Ce sous-projet est à mettre en œuvre "/>
    <s v="Je suis prêt à beaucoup changer"/>
    <s v="Je suis prêt à beaucoup changer"/>
    <s v="Je suis prêt à beaucoup changer"/>
    <s v="Je suis prêt à beaucoup changer"/>
    <s v="Je suis prêt à beaucoup changer"/>
    <s v="Je suis prêt à beaucoup changer"/>
    <s v="Je suis prêt à beaucoup changer"/>
    <s v="Ce sous-projet permettra de mieux s'investir dans le travail"/>
    <s v="La mise en œuvre du projet"/>
    <s v="ND"/>
    <s v="ND"/>
    <s v="Non aboutissement du projet"/>
    <s v="ND"/>
    <s v="ND"/>
    <s v="ND"/>
    <s v="ND"/>
    <s v="Encourager les pouvoirs publics à mettre le projet sur pied "/>
    <s v="ND"/>
    <s v="ND"/>
    <s v="ND"/>
    <s v="ND"/>
  </r>
  <r>
    <n v="137"/>
    <d v="2018-05-23T00:00:00"/>
    <x v="0"/>
    <s v="Owendo"/>
    <s v="USS"/>
    <s v="Ecole de formation en Santé"/>
    <s v="Public civil"/>
    <n v="4500"/>
    <s v="Owendo"/>
    <m/>
    <m/>
    <m/>
    <n v="1974"/>
    <s v="ND"/>
    <s v="ND"/>
    <s v="ND"/>
    <s v="ND"/>
    <s v="ND"/>
    <s v="MEYE"/>
    <s v="JEAN FRANCOIS"/>
    <n v="56"/>
    <x v="2"/>
    <x v="7"/>
    <x v="52"/>
    <s v="Faculté de Médecine et des sciences de la santé"/>
    <n v="22"/>
    <x v="8"/>
    <n v="1"/>
    <n v="10"/>
    <n v="1"/>
    <n v="10"/>
    <n v="5"/>
    <s v="Informations médicales fiables"/>
    <s v="Une bonne planification des ressources"/>
    <s v="Une meilleure gestion des structures de santé"/>
    <x v="4"/>
    <x v="2"/>
    <x v="12"/>
    <x v="12"/>
    <s v="Appropriation par le Ministère de la santé"/>
    <s v="Manque de moyens de financement du projet"/>
    <s v="Non implication du personnel de la santé"/>
    <s v="Gestion du projet par la cellule de suivi/évaluation au cabinet du Ministre"/>
    <s v="Planifier les ressources propres du gabon"/>
    <s v="Sensibiliser l'ensemble du personnel de santé"/>
    <x v="0"/>
    <x v="3"/>
    <x v="3"/>
    <x v="4"/>
    <x v="4"/>
    <x v="0"/>
    <x v="0"/>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8"/>
    <n v="9"/>
    <n v="7"/>
    <n v="8"/>
    <n v="8"/>
    <n v="7"/>
    <n v="10"/>
    <n v="10"/>
    <n v="8"/>
    <s v="Outils innovant pour la prévention et la promotion de la santé"/>
    <s v="Oui"/>
    <n v="10"/>
    <s v="Changement assez important"/>
    <s v="Changement assez important"/>
    <s v="Changement assez important"/>
    <s v="Changement très important"/>
    <s v="Changement très important"/>
    <s v="Changement très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Implémenté le sous-projet"/>
    <s v="Suivi et évaluation"/>
    <s v="Etendre dans tous le pays"/>
    <s v="Implémentation difficile"/>
    <s v="Pas d'adhésion du personnel de la santé"/>
    <s v="Manque de moyens financiers"/>
    <s v="ND"/>
    <s v="ND"/>
    <s v="Grande volonté de l'autorité publique "/>
    <s v="Former le personnel de la santé"/>
    <s v="Avoir une ligne budgétaire"/>
    <s v="ND"/>
    <s v="ND"/>
  </r>
  <r>
    <n v="138"/>
    <d v="2018-05-23T00:00:00"/>
    <x v="0"/>
    <s v="Owendo"/>
    <s v="Santé Militaire "/>
    <s v="Ecole de formation en Santé"/>
    <s v="Public militaire"/>
    <n v="1600"/>
    <s v="Libreville"/>
    <m/>
    <m/>
    <m/>
    <n v="2005"/>
    <n v="15000"/>
    <n v="150"/>
    <n v="25"/>
    <n v="9"/>
    <s v="ND"/>
    <s v="ESSONO ENGUENG"/>
    <s v="JEANNOT"/>
    <n v="57"/>
    <x v="2"/>
    <x v="7"/>
    <x v="53"/>
    <s v="Université Santé et Développement de Dakar"/>
    <n v="10"/>
    <x v="8"/>
    <n v="8"/>
    <n v="10"/>
    <n v="2"/>
    <n v="10"/>
    <n v="8"/>
    <s v="Amélioration de la gouvernance"/>
    <s v="Elaboration d'une stratégie patient pour améliorer la santé des populations"/>
    <s v="Amélioration de la santé sanitaire"/>
    <x v="2"/>
    <x v="5"/>
    <x v="6"/>
    <x v="12"/>
    <s v="Faible taux d'adhésion des professionnels de santé"/>
    <s v="Manque de ressources humaines"/>
    <s v="Manque de ressources financières"/>
    <s v="Renforcer la communication sur le projet"/>
    <s v="Renforcer la capacité du personnel"/>
    <s v="Financement du projet avec la participation du gouvernement"/>
    <x v="0"/>
    <x v="0"/>
    <x v="2"/>
    <x v="3"/>
    <x v="3"/>
    <x v="2"/>
    <x v="2"/>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10"/>
    <n v="10"/>
    <n v="10"/>
    <n v="7"/>
    <n v="7"/>
    <n v="8"/>
    <n v="8"/>
    <n v="9"/>
    <n v="7"/>
    <s v="Système de pilotage, des statistiques de la veille sanitaire de l’observatoire gabonais de santé"/>
    <s v="Oui"/>
    <n v="10"/>
    <s v="Changement assez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s compétences"/>
    <s v="Disponibilité des kits de connexion"/>
    <s v="Disponibilité de l'information médicale "/>
    <s v="Faible adhésion des utilisateurs"/>
    <s v="Difficulté dans le suivi de projet"/>
    <s v="ND"/>
    <s v="ND"/>
    <s v="ND"/>
    <s v="Sensibilisation"/>
    <s v="Prévoir une équipe de suivi "/>
    <s v="ND"/>
    <s v="ND"/>
    <s v="ND"/>
  </r>
  <r>
    <n v="139"/>
    <d v="2018-05-23T00:00:00"/>
    <x v="4"/>
    <s v="Melen"/>
    <s v="ENA"/>
    <s v="Ecole de formation en Santé"/>
    <s v="Public civil"/>
    <n v="80"/>
    <s v="Melen pk12"/>
    <m/>
    <m/>
    <m/>
    <n v="1968"/>
    <s v="ND"/>
    <s v="NA"/>
    <s v="NA"/>
    <n v="4"/>
    <s v="ND"/>
    <s v="GNANGUI"/>
    <s v="CARINE AUDREY"/>
    <n v="40"/>
    <x v="0"/>
    <x v="2"/>
    <x v="54"/>
    <s v="ND"/>
    <n v="8"/>
    <x v="3"/>
    <n v="8"/>
    <n v="9"/>
    <n v="3"/>
    <n v="7"/>
    <n v="5"/>
    <s v="Mise en place du SI"/>
    <s v="Accès à internet par tous"/>
    <s v="Concrétisation du projet"/>
    <x v="3"/>
    <x v="5"/>
    <x v="5"/>
    <x v="15"/>
    <s v="Non prise en compte des administrations"/>
    <s v="Grande ambition"/>
    <s v="Pas de partage d'informations "/>
    <s v="Insérer les administrations"/>
    <s v="Réduire le projet "/>
    <s v="Faire assez de communication"/>
    <x v="0"/>
    <x v="2"/>
    <x v="2"/>
    <x v="3"/>
    <x v="3"/>
    <x v="2"/>
    <x v="2"/>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10"/>
    <n v="10"/>
    <n v="10"/>
    <n v="5"/>
    <n v="8"/>
    <n v="8"/>
    <n v="5"/>
    <n v="3"/>
    <n v="3"/>
    <s v="Système de pilotage, des statistiques de la veille sanitaire de l’observatoire gabonais de santé"/>
    <s v="Oui"/>
    <n v="7"/>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changer assez"/>
    <s v="ND"/>
    <s v="La mise en œuvre du projet"/>
    <s v="Formation à tous les niveaux de l'administration"/>
    <s v="Accès aux outils informatiques par tous"/>
    <s v="Pas d'internet"/>
    <s v="Pas déquipements"/>
    <s v="Manque de compétence"/>
    <s v="ND"/>
    <s v="ND"/>
    <s v="Permettre l'accès à internet"/>
    <s v="Fournir les équipements"/>
    <s v="Formation du personnel"/>
    <s v="ND"/>
    <s v="ND"/>
  </r>
  <r>
    <n v="140"/>
    <d v="2018-05-23T00:00:00"/>
    <x v="0"/>
    <s v="Libreville"/>
    <s v="INFASS"/>
    <s v="Ecole de formation en Santé"/>
    <s v="Public civil"/>
    <s v="ND"/>
    <s v="Libreville"/>
    <m/>
    <m/>
    <m/>
    <n v="1958"/>
    <s v="ND"/>
    <s v="NA"/>
    <s v="NA"/>
    <s v="ND"/>
    <s v="ND"/>
    <s v="MOULEKA LAVANGA"/>
    <s v="JEAN PIERRE"/>
    <n v="58"/>
    <x v="6"/>
    <x v="2"/>
    <x v="55"/>
    <s v="INFASS"/>
    <n v="5"/>
    <x v="4"/>
    <n v="6"/>
    <n v="9"/>
    <n v="4"/>
    <n v="9"/>
    <n v="8"/>
    <s v="Le développement des capacités "/>
    <s v="La bonne gestion du SIS"/>
    <s v="ND"/>
    <x v="3"/>
    <x v="0"/>
    <x v="8"/>
    <x v="11"/>
    <s v="Pérénnisation du projet"/>
    <s v="Adhésion de tous les acteurs"/>
    <s v="ND"/>
    <s v="Mettre en place un système de suivi-évaluation"/>
    <s v="Intégration et motivation de tous"/>
    <s v="ND"/>
    <x v="2"/>
    <x v="2"/>
    <x v="2"/>
    <x v="2"/>
    <x v="2"/>
    <x v="2"/>
    <x v="3"/>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9"/>
    <n v="8"/>
    <n v="7"/>
    <n v="8"/>
    <n v="7"/>
    <n v="8"/>
    <n v="8"/>
    <n v="6"/>
    <n v="6"/>
    <s v="Système de pilotage, des statistiques de la veille sanitaire de l’observatoire gabonais de santé"/>
    <s v="Oui"/>
    <n v="7"/>
    <s v="Changement assez important"/>
    <s v="Changement plus ou moins important"/>
    <s v="Changement assez important"/>
    <s v="Changement plus ou moins important"/>
    <s v="Changement plus ou moins important"/>
    <s v="Changement assez important"/>
    <s v="Changement plus ou moins important"/>
    <s v="ND"/>
    <s v="Je suis prêt à changer assez"/>
    <s v="Je suis prêt à plus ou moins changer"/>
    <s v="Je suis prêt à changer assez"/>
    <s v="Je suis prêt à changer assez"/>
    <s v="Je suis prêt à plus ou moins changer"/>
    <s v="Je suis prêt à changer assez"/>
    <s v="Je suis un peu prêt à changer"/>
    <s v="ND"/>
    <s v="Amélioration de la gestion du système de santé"/>
    <s v="Falicité dans le suivi des patients"/>
    <s v="Disponibilité de l'information médicale "/>
    <s v="Négligence dans la collecte des données "/>
    <s v="Mauvaise gestion des outils "/>
    <s v="ND"/>
    <s v="ND"/>
    <s v="ND"/>
    <s v="Motivation et suivi des acteurs"/>
    <s v="Contrôle régulier des outils"/>
    <s v="ND"/>
    <s v="ND"/>
    <s v="ND"/>
  </r>
  <r>
    <n v="141"/>
    <d v="2018-05-23T00:00:00"/>
    <x v="5"/>
    <s v="Ntoumé"/>
    <s v="CERMEL"/>
    <s v="Ecole de formation des agents de l'Etat"/>
    <s v="Public civil"/>
    <n v="68"/>
    <s v="Libreville"/>
    <m/>
    <m/>
    <m/>
    <d v="1978-11-09T00:00:00"/>
    <s v="ND"/>
    <s v="NA"/>
    <s v="NA"/>
    <s v="ND"/>
    <s v="ND"/>
    <s v="BINGUANA"/>
    <s v="GUY STEPHANE"/>
    <n v="45"/>
    <x v="0"/>
    <x v="2"/>
    <x v="54"/>
    <s v="ENA"/>
    <n v="10"/>
    <x v="8"/>
    <n v="9"/>
    <n v="10"/>
    <n v="1"/>
    <n v="10"/>
    <n v="5"/>
    <s v="La maitrise d'un système de santé"/>
    <s v="La modernisation du service"/>
    <s v="La maitrise de la communication au niveau des structures de santé"/>
    <x v="4"/>
    <x v="0"/>
    <x v="0"/>
    <x v="4"/>
    <s v="Pas de financement suffisant"/>
    <s v="Manque de volonté politique"/>
    <s v="Faible adhésion des acteurs"/>
    <s v="Pérenniser le financement"/>
    <s v="Renforcer le dispositif légal et réglémentaire"/>
    <s v="Renforcer la communication interne"/>
    <x v="5"/>
    <x v="3"/>
    <x v="0"/>
    <x v="0"/>
    <x v="4"/>
    <x v="2"/>
    <x v="2"/>
    <s v="ND"/>
    <s v="Système de pilotage, des statistiques de la veille sanitaire de l’observatoire gabonais de santé"/>
    <s v="Portail de l'Espace Numérique de Santé du Gabon (ENSG) pour les professionnels de la santé et les patients"/>
    <s v="Outils innovant pour la prévention et la promotion de la santé"/>
    <n v="1"/>
    <n v="3"/>
    <n v="5"/>
    <n v="8"/>
    <n v="10"/>
    <n v="10"/>
    <n v="10"/>
    <n v="10"/>
    <n v="10"/>
    <s v="Outils innovant pour la prévention et la promotion de la santé"/>
    <s v="Oui"/>
    <n v="10"/>
    <s v="Changement plus ou moins important"/>
    <s v="Changement assez important"/>
    <s v="Changement assez important"/>
    <s v="Changement très important"/>
    <s v="Changement assez important"/>
    <s v="Changement assez important"/>
    <s v="Changement plus ou moins important"/>
    <s v="ND"/>
    <s v="Je suis un peu prêt à changer"/>
    <s v="Je suis prêt à beaucoup changer"/>
    <s v="Je suis prêt à changer assez"/>
    <s v="Je suis prêt à changer assez"/>
    <s v="Je suis prêt à plus ou moins changer"/>
    <s v="Je suis prêt à changer assez"/>
    <s v="Je suis prêt à changer assez"/>
    <s v="ND"/>
    <s v="Accès facile aux données de travail"/>
    <s v="Communication facile"/>
    <s v="ND"/>
    <s v="Réticence des personnels"/>
    <s v="Manque de communication"/>
    <s v="ND"/>
    <s v="ND"/>
    <s v="ND"/>
    <s v="Sensibilisation"/>
    <s v="Renforcer la communication sur le projet"/>
    <s v="ND"/>
    <s v="ND"/>
    <s v="ND"/>
  </r>
  <r>
    <n v="142"/>
    <d v="2018-05-23T00:00:00"/>
    <x v="3"/>
    <s v="Ogoué et Lac"/>
    <s v="CERMEL"/>
    <s v="Centre de recherche"/>
    <s v="Privé"/>
    <n v="120"/>
    <s v="Lambaréné"/>
    <m/>
    <m/>
    <m/>
    <d v="1981-04-04T00:00:00"/>
    <s v="Gabon"/>
    <n v="60"/>
    <s v="NA"/>
    <n v="10"/>
    <s v="ND"/>
    <s v="MANAMOU ZOUO"/>
    <s v="CURLY"/>
    <n v="28"/>
    <x v="0"/>
    <x v="3"/>
    <x v="56"/>
    <s v="Jamet Burrereau-Bordeaux"/>
    <n v="2"/>
    <x v="3"/>
    <n v="5"/>
    <n v="7"/>
    <n v="4"/>
    <n v="7"/>
    <n v="2"/>
    <s v="Historique du dossier Médical d'un patient"/>
    <s v="Synchronisation des données"/>
    <s v="Amélioration du système de santé publique"/>
    <x v="8"/>
    <x v="5"/>
    <x v="5"/>
    <x v="3"/>
    <s v="Mise en œuvre utopique "/>
    <s v="Synchronisation des données"/>
    <s v="Augmentation des frais médicaux"/>
    <s v="Régler les difficultés en amont et aval"/>
    <s v="Formation, veille, contrôle "/>
    <s v="Prise en charge sociale"/>
    <x v="2"/>
    <x v="5"/>
    <x v="2"/>
    <x v="2"/>
    <x v="3"/>
    <x v="2"/>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6"/>
    <n v="6"/>
    <n v="6"/>
    <n v="6"/>
    <n v="5"/>
    <n v="6"/>
    <n v="5"/>
    <n v="4"/>
    <s v="Système de pilotage, des statistiques de la veille sanitaire de l’observatoire gabonais de santé"/>
    <s v="Oui"/>
    <n v="6"/>
    <s v="Changement plus ou moins important"/>
    <s v="Changement plus ou moins important"/>
    <s v="Changement assez important"/>
    <s v="Changement plus ou moins important"/>
    <s v="Changement assez important"/>
    <s v="Changement très important"/>
    <s v="Changement très important"/>
    <s v="ND"/>
    <s v="Je suis prêt à plus ou moins changer"/>
    <s v="Je suis prêt à changer assez"/>
    <s v="Je suis prêt à changer assez"/>
    <s v="Je suis prêt à beaucoup changer"/>
    <s v="Je suis prêt à beaucoup changer"/>
    <s v="Je suis prêt à beaucoup changer"/>
    <s v="Je suis prêt à changer assez"/>
    <s v="ND"/>
    <s v="Visibilité des statistiques"/>
    <s v="Plateforme des données permettant la recherche clinique"/>
    <s v="Modernisation du système de santé"/>
    <s v="Actualisation des données"/>
    <s v="Outils"/>
    <s v="Personnel non qualifié"/>
    <s v="ND"/>
    <s v="ND"/>
    <s v="Mise à jour régulière des données"/>
    <s v="Choix d'outils faciles à utiliser"/>
    <s v="Formation des agents"/>
    <s v="ND"/>
    <s v="ND"/>
  </r>
  <r>
    <n v="143"/>
    <d v="2018-05-23T00:00:00"/>
    <x v="3"/>
    <s v="Ogoué et Lac"/>
    <s v="CERMEL"/>
    <s v="Centre de recherche"/>
    <s v="Privé"/>
    <n v="120"/>
    <s v="Lambaréné"/>
    <m/>
    <m/>
    <m/>
    <d v="1981-04-04T00:00:00"/>
    <s v="Gabon"/>
    <n v="60"/>
    <s v="NA"/>
    <n v="10"/>
    <s v="ND"/>
    <s v="MBADINGA_x000a_"/>
    <s v="FALLOWNE"/>
    <n v="33"/>
    <x v="0"/>
    <x v="2"/>
    <x v="57"/>
    <s v="Midrand Graduate Institute"/>
    <s v="11mois"/>
    <x v="9"/>
    <n v="1"/>
    <n v="10"/>
    <n v="1"/>
    <n v="5"/>
    <n v="3"/>
    <s v="Données fiables sur l'épidémiologie"/>
    <s v="Contrôle et suivi des soins de chaque patient"/>
    <s v="Harmonisation dans la collecte des données"/>
    <x v="10"/>
    <x v="5"/>
    <x v="6"/>
    <x v="3"/>
    <s v="Données non sécurisées"/>
    <s v="ND"/>
    <s v="ND"/>
    <s v="Protéger les informations du patient"/>
    <s v="ND"/>
    <s v="ND"/>
    <x v="2"/>
    <x v="3"/>
    <x v="2"/>
    <x v="3"/>
    <x v="6"/>
    <x v="2"/>
    <x v="4"/>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10"/>
    <n v="10"/>
    <n v="5"/>
    <n v="1"/>
    <n v="3"/>
    <n v="5"/>
    <n v="5"/>
    <s v="Système de pilotage, des statistiques de la veille sanitaire de l’observatoire gabonais de santé"/>
    <s v="Oui"/>
    <n v="10"/>
    <s v="Changement plus ou moins important"/>
    <s v="Changement très important"/>
    <s v="Changement assez important"/>
    <s v="Changement très important"/>
    <s v="Changement plus ou moins important"/>
    <s v="Changement très important"/>
    <s v="Changement plus ou moins important"/>
    <s v="ND"/>
    <s v="Je suis prêt à plus ou moins changer"/>
    <s v="Je suis un peu prêt à changer"/>
    <s v="Je suis un peu prêt à changer"/>
    <s v="Je suis un peu prêt à changer"/>
    <s v="Je suis prêt à plus ou moins changer"/>
    <s v="Je suis prêt à changer assez"/>
    <s v="Je suis un peu prêt à changer"/>
    <s v="ND"/>
    <s v="Réduire les données accessibles "/>
    <s v="Meilleure gestion du temps"/>
    <s v="ND"/>
    <s v="Données non mise à jour"/>
    <s v="ND"/>
    <s v="ND"/>
    <s v="ND"/>
    <s v="ND"/>
    <s v="Mise à jour régulière des données"/>
    <s v="ND"/>
    <s v="ND"/>
    <s v="ND"/>
    <s v="ND"/>
  </r>
  <r>
    <n v="144"/>
    <d v="2018-05-23T00:00:00"/>
    <x v="3"/>
    <s v="Ogoué et Lac"/>
    <s v="CERMEL"/>
    <s v="Centre de recherche"/>
    <s v="Privé"/>
    <n v="120"/>
    <s v="Lambaréné"/>
    <m/>
    <m/>
    <m/>
    <d v="1981-04-04T00:00:00"/>
    <s v="Gabon"/>
    <n v="60"/>
    <s v="NA"/>
    <n v="10"/>
    <s v="ND"/>
    <s v="MAMBOUNDOU DOLET"/>
    <s v="NATACHA ANITA"/>
    <n v="32"/>
    <x v="0"/>
    <x v="3"/>
    <x v="58"/>
    <s v="UPIB-Formation de cotonou/Bénin"/>
    <n v="1"/>
    <x v="5"/>
    <n v="5"/>
    <n v="6"/>
    <n v="2"/>
    <n v="5"/>
    <n v="1"/>
    <s v="Collecte des données en temps réel"/>
    <s v="Réalisation effectif du projet"/>
    <s v="Mise en œuvre sur l'ensemble du territoire"/>
    <x v="2"/>
    <x v="0"/>
    <x v="2"/>
    <x v="3"/>
    <s v="Manque d'informations des utlisateurs"/>
    <s v="Phase pilote très longue"/>
    <s v="ND"/>
    <s v="Communication sur le projet dans tout le pays"/>
    <s v="Réduire la durée de la phase pilote"/>
    <s v="ND"/>
    <x v="2"/>
    <x v="2"/>
    <x v="2"/>
    <x v="3"/>
    <x v="3"/>
    <x v="2"/>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4"/>
    <n v="4"/>
    <n v="7"/>
    <n v="7"/>
    <n v="8"/>
    <n v="6"/>
    <n v="5"/>
    <n v="4"/>
    <s v="Portail de l'Espace Numérique de Santé du Gabon (ENSG) pour les professionnels de la santé et les patients"/>
    <s v="Oui"/>
    <n v="6"/>
    <s v="Changement plus ou moins important"/>
    <s v="Changement faible"/>
    <s v="Changement plus ou moins important"/>
    <s v="Changement assez important"/>
    <s v="Changement plus ou moins important"/>
    <s v="Changement plus ou moins important"/>
    <s v="Changement plus ou moins important"/>
    <s v="ND"/>
    <s v="Je suis un peu prêt à changer"/>
    <s v="Je suis prêt à plus ou moins changer"/>
    <s v="Je suis prêt à plus ou moins changer"/>
    <s v="Je suis prêt à plus ou moins changer"/>
    <s v="Je suis prêt à plus ou moins changer"/>
    <s v="Je suis prêt à beaucoup changer"/>
    <s v="Je suis prêt à plus ou moins changer"/>
    <s v="ND"/>
    <s v="Projet performant "/>
    <s v="ND"/>
    <s v="ND"/>
    <s v="ND"/>
    <s v="ND"/>
    <s v="ND"/>
    <s v="ND"/>
    <s v="ND"/>
    <s v="ND"/>
    <s v="ND"/>
    <s v="ND"/>
    <s v="ND"/>
    <s v="ND"/>
  </r>
  <r>
    <n v="145"/>
    <d v="2018-05-23T00:00:00"/>
    <x v="3"/>
    <s v="Ogoué et Lac"/>
    <s v="CERMEL"/>
    <s v="Centre de recherche"/>
    <s v="Privé"/>
    <n v="120"/>
    <s v="Lambaréné"/>
    <m/>
    <m/>
    <m/>
    <d v="1981-04-04T00:00:00"/>
    <s v="Gabon"/>
    <n v="60"/>
    <s v="NA"/>
    <n v="10"/>
    <s v="ND"/>
    <s v="BOUYEMI "/>
    <s v="NOELLE"/>
    <n v="36"/>
    <x v="0"/>
    <x v="3"/>
    <x v="59"/>
    <s v="ND"/>
    <n v="6"/>
    <x v="6"/>
    <n v="2"/>
    <n v="9"/>
    <n v="3"/>
    <n v="8"/>
    <n v="8"/>
    <s v="ND"/>
    <s v="ND"/>
    <s v="ND"/>
    <x v="2"/>
    <x v="5"/>
    <x v="12"/>
    <x v="12"/>
    <s v="Conditions de travail "/>
    <s v="ND"/>
    <s v="ND"/>
    <s v="Améliorer les conditions de travail"/>
    <s v="ND"/>
    <s v="ND"/>
    <x v="2"/>
    <x v="5"/>
    <x v="4"/>
    <x v="2"/>
    <x v="2"/>
    <x v="3"/>
    <x v="4"/>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7"/>
    <n v="7"/>
    <n v="8"/>
    <n v="8"/>
    <n v="7"/>
    <n v="8"/>
    <n v="8"/>
    <n v="9"/>
    <s v="Télémédecine comme fonction déportée de l'hôpital et intégrée à tous les processus de prise en charge"/>
    <s v="Oui"/>
    <n v="9"/>
    <s v="Changement assez important"/>
    <s v="Changement assez important"/>
    <s v="Changement assez important"/>
    <s v="Changement plus ou moins important"/>
    <s v="Changement très important"/>
    <s v="Changement assez important"/>
    <s v="Changement assez important"/>
    <s v="ND"/>
    <s v="Je suis prêt à changer assez"/>
    <s v="Je suis prêt à changer assez"/>
    <s v="Je suis prêt à changer assez"/>
    <s v="Je suis prêt à changer assez"/>
    <s v="Je suis prêt à beaucoup changer"/>
    <s v="Je suis prêt à changer assez"/>
    <s v="Je suis prêt à changer assez"/>
    <s v="ND"/>
    <s v="La réalisation immédiate du projet"/>
    <s v="Informer la population"/>
    <s v="ND"/>
    <s v="Non aboutissement du projet"/>
    <s v="Manque d'informations"/>
    <s v="ND"/>
    <s v="ND"/>
    <s v="ND"/>
    <s v="Unité et harmonie"/>
    <s v="Faire assez de communication"/>
    <s v="ND"/>
    <s v="ND"/>
    <s v="ND"/>
  </r>
  <r>
    <n v="146"/>
    <d v="2018-05-23T00:00:00"/>
    <x v="3"/>
    <s v="Ogoué et Lac"/>
    <s v="CERMEL"/>
    <s v="Centre de recherche"/>
    <s v="Privé"/>
    <n v="120"/>
    <s v="Lambaréné"/>
    <m/>
    <m/>
    <m/>
    <d v="1981-04-04T00:00:00"/>
    <s v="Gabon"/>
    <n v="60"/>
    <s v="NA"/>
    <n v="10"/>
    <s v="ND"/>
    <s v="DELBRAH"/>
    <s v="SANDRINE JEANNE KANI"/>
    <n v="29"/>
    <x v="0"/>
    <x v="2"/>
    <x v="60"/>
    <s v="INSG"/>
    <n v="4"/>
    <x v="6"/>
    <n v="1"/>
    <n v="6"/>
    <n v="1"/>
    <n v="10"/>
    <n v="5"/>
    <s v="Une base de données"/>
    <s v="Amélioration du système sanitaire"/>
    <s v="Acessibilité"/>
    <x v="8"/>
    <x v="0"/>
    <x v="2"/>
    <x v="5"/>
    <s v="Accès facile aux informations des patients"/>
    <s v="Connexion reséau non fiable"/>
    <s v="Perte de données"/>
    <s v="Restreindre l'accès aux données"/>
    <s v="Bonne qualité du réseau"/>
    <s v="Prévoir des bock-up"/>
    <x v="0"/>
    <x v="2"/>
    <x v="2"/>
    <x v="3"/>
    <x v="3"/>
    <x v="2"/>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8"/>
    <n v="8"/>
    <n v="8"/>
    <n v="8"/>
    <n v="8"/>
    <n v="8"/>
    <n v="8"/>
    <n v="8"/>
    <s v="Portail de l'Espace Numérique de Santé du Gabon (ENSG) pour les professionnels de la santé et les patients"/>
    <s v="Oui"/>
    <n v="5"/>
    <s v="Changement assez important"/>
    <s v="Changement assez important"/>
    <s v="Changement assez important"/>
    <s v="Changement assez important"/>
    <s v="Changement plus ou moins important"/>
    <s v="Changement plus ou moins important"/>
    <s v="Changement plus ou moins important"/>
    <s v="ND"/>
    <s v="Je suis prêt à changer assez"/>
    <s v="Je suis prêt à changer assez"/>
    <s v="Je suis prêt à changer assez"/>
    <s v="Je suis prêt à changer assez"/>
    <s v="Je suis prêt à changer assez"/>
    <s v="Je suis prêt à changer assez"/>
    <s v="Je suis prêt à changer assez"/>
    <s v="ND"/>
    <s v="Acessibilité directe aux données"/>
    <s v="ND"/>
    <s v="ND"/>
    <s v="Connexion internet est lente"/>
    <s v="Base de données non à jour"/>
    <s v="ND"/>
    <s v="ND"/>
    <s v="ND"/>
    <s v="wifi haut débit"/>
    <s v="Refaire la collecte des données"/>
    <s v="ND"/>
    <s v="ND"/>
    <s v="ND"/>
  </r>
  <r>
    <n v="147"/>
    <d v="2018-05-23T00:00:00"/>
    <x v="3"/>
    <s v="Ogoué et Lac"/>
    <s v="CERMEL"/>
    <s v="Centre de recherche"/>
    <s v="Privé"/>
    <n v="120"/>
    <s v="Lambaréné"/>
    <m/>
    <m/>
    <m/>
    <d v="1981-04-04T00:00:00"/>
    <s v="Gabon"/>
    <n v="60"/>
    <s v="NA"/>
    <n v="10"/>
    <s v="ND"/>
    <s v="BIKANGUI"/>
    <s v="RODRIGUE"/>
    <n v="35"/>
    <x v="7"/>
    <x v="2"/>
    <x v="61"/>
    <s v="Université des sciences et techniques de Masuku"/>
    <n v="3"/>
    <x v="6"/>
    <n v="1"/>
    <n v="10"/>
    <n v="1"/>
    <n v="10"/>
    <n v="10"/>
    <s v="Améliorer la base de données des patients"/>
    <s v="Mieux gérer le plan de santé"/>
    <s v="Evaluer les pathologies les plus fréquentes"/>
    <x v="0"/>
    <x v="0"/>
    <x v="0"/>
    <x v="10"/>
    <s v="Assez de politiciens dans le gouvernment"/>
    <s v="Manque d'expert "/>
    <s v="Manque de structures adéquates"/>
    <s v="Un pouvoir pragmatique"/>
    <s v="Formation professionnels"/>
    <s v="Construction de centres médicaux dans les zones réculées"/>
    <x v="2"/>
    <x v="5"/>
    <x v="4"/>
    <x v="3"/>
    <x v="2"/>
    <x v="2"/>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10"/>
    <n v="10"/>
    <n v="10"/>
    <n v="10"/>
    <n v="10"/>
    <n v="6"/>
    <n v="8"/>
    <n v="10"/>
    <s v="Portail de l'Espace Numérique de Santé du Gabon (ENSG) pour les professionnels de la santé et les patients"/>
    <s v="Oui"/>
    <n v="10"/>
    <s v="Changement plus ou moins important"/>
    <s v="Changement assez important"/>
    <s v="Changement assez important"/>
    <s v="Changement assez important"/>
    <s v="Changement assez important"/>
    <s v="Changement plus ou moins important"/>
    <s v="Changement plus ou moins important"/>
    <s v="ND"/>
    <s v="Je suis prêt à changer assez"/>
    <s v="Je suis prêt à beaucoup changer"/>
    <s v="Je suis prêt à beaucoup changer"/>
    <s v="Je suis prêt à changer assez"/>
    <s v="Je suis prêt à changer assez"/>
    <s v="Je suis prêt à beaucoup changer"/>
    <s v="Je suis prêt à changer assez"/>
    <s v="ND"/>
    <s v="Accès aux données des patients pour une action ultérieure rapide"/>
    <s v="Amélioration des relations entre professionnels de la santé"/>
    <s v="Accès aux statistiques de santé"/>
    <s v="Outils inadaptés"/>
    <s v="Actualisation des données"/>
    <s v="Accès au portail web "/>
    <s v="Fiabilité des données"/>
    <s v="ND"/>
    <s v="Fournir des équipements à tous le personnel"/>
    <s v="Elaboration d'un système de collecte efficace"/>
    <s v="Limiter les accès "/>
    <s v="Sécurisation des données"/>
    <s v="ND"/>
  </r>
  <r>
    <n v="148"/>
    <d v="2018-05-23T00:00:00"/>
    <x v="3"/>
    <s v="Ogoué et Lac"/>
    <s v="CERMEL"/>
    <s v="Centre de recherche"/>
    <s v="Privé"/>
    <n v="120"/>
    <s v="Lambaréné"/>
    <m/>
    <m/>
    <m/>
    <d v="1981-04-04T00:00:00"/>
    <s v="Gabon"/>
    <n v="60"/>
    <s v="NA"/>
    <n v="10"/>
    <s v="ND"/>
    <s v="GANZI SOUNDA"/>
    <s v="THIERRY"/>
    <n v="35"/>
    <x v="0"/>
    <x v="2"/>
    <x v="62"/>
    <s v="Université des sciences et techniques de Masuku"/>
    <n v="2"/>
    <x v="6"/>
    <n v="1"/>
    <n v="10"/>
    <n v="5"/>
    <n v="10"/>
    <n v="1"/>
    <s v="Centralisation des données"/>
    <s v="Renforcement des capacités à tous les niveaux"/>
    <s v="Optimisation"/>
    <x v="4"/>
    <x v="2"/>
    <x v="6"/>
    <x v="12"/>
    <s v="Accès aux informations des patients"/>
    <s v="Perte de la carte d'identification"/>
    <s v="ND"/>
    <s v="Améliorer la qualité du réseau"/>
    <s v="Prévoir un Back up en cas de perte"/>
    <s v="ND"/>
    <x v="2"/>
    <x v="2"/>
    <x v="4"/>
    <x v="3"/>
    <x v="3"/>
    <x v="2"/>
    <x v="2"/>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6"/>
    <n v="6"/>
    <n v="6"/>
    <n v="5"/>
    <n v="5"/>
    <n v="10"/>
    <n v="1"/>
    <n v="1"/>
    <n v="1"/>
    <s v="Portail de l'Espace Numérique de Santé du Gabon (ENSG) pour les professionnels de la santé et les patients"/>
    <s v="Oui"/>
    <n v="10"/>
    <s v="Changement très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Formation"/>
    <s v="Atelier d'échange"/>
    <s v="Plateforme d'échange"/>
    <s v="Pas d'accès internet"/>
    <s v="Non aboutissement"/>
    <s v="ND"/>
    <s v="ND"/>
    <s v="ND"/>
    <s v="Prévoir un réseau haut débit"/>
    <s v="Optimisation et sensibilisation"/>
    <s v="ND"/>
    <s v="ND"/>
    <s v="ND"/>
  </r>
  <r>
    <n v="149"/>
    <d v="2018-05-23T00:00:00"/>
    <x v="3"/>
    <s v="Ogoué et Lac"/>
    <s v="CERMEL"/>
    <s v="Centre de recherche"/>
    <s v="Privé"/>
    <n v="120"/>
    <s v="Lambaréné"/>
    <m/>
    <m/>
    <m/>
    <d v="1981-04-04T00:00:00"/>
    <s v="Gabon"/>
    <n v="60"/>
    <s v="NA"/>
    <n v="10"/>
    <s v="ND"/>
    <s v="BOUYO"/>
    <s v="ARDILE"/>
    <n v="39"/>
    <x v="0"/>
    <x v="2"/>
    <x v="16"/>
    <s v="ND"/>
    <n v="5"/>
    <x v="4"/>
    <n v="5"/>
    <n v="9"/>
    <n v="1"/>
    <n v="10"/>
    <n v="9"/>
    <s v="SIS fiable"/>
    <s v="SIS utile "/>
    <s v="ND"/>
    <x v="6"/>
    <x v="5"/>
    <x v="5"/>
    <x v="11"/>
    <s v="Accès aux informations confidentielles des patients"/>
    <s v="Inutilisation du SIS"/>
    <s v="ND"/>
    <s v="Sécurisation des données des patients"/>
    <s v="Formation sur l'utilisation"/>
    <s v="ND"/>
    <x v="2"/>
    <x v="5"/>
    <x v="2"/>
    <x v="3"/>
    <x v="3"/>
    <x v="2"/>
    <x v="0"/>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10"/>
    <n v="10"/>
    <n v="10"/>
    <n v="10"/>
    <n v="10"/>
    <n v="5"/>
    <n v="5"/>
    <n v="5"/>
    <n v="5"/>
    <s v="Portail de l'Espace Numérique de Santé du Gabon (ENSG) pour les professionnels de la santé et les patients"/>
    <s v="Non"/>
    <n v="5"/>
    <s v="Changement plus ou moins important"/>
    <s v="Changement assez important"/>
    <s v="Changement très important"/>
    <s v="Changement assez important"/>
    <s v="Changement assez important"/>
    <s v="Changement très important"/>
    <s v="Aucun changement"/>
    <s v="ND"/>
    <s v="Je suis prêt à changer assez"/>
    <s v="Je suis prêt à changer assez"/>
    <s v="Je suis prêt à changer assez"/>
    <s v="Je suis prêt à changer assez"/>
    <s v="Je suis prêt à changer assez"/>
    <s v="Je suis prêt à changer assez"/>
    <s v="Je ne suis pas du tout prêt à changer"/>
    <s v="ND"/>
    <s v="Réaliste"/>
    <s v="Fiable"/>
    <s v="Utile"/>
    <s v="Pas d'implication des professionnels"/>
    <s v="Pas d'outils informatiques"/>
    <s v="Utilisation des outils"/>
    <s v="ND"/>
    <s v="ND"/>
    <s v="Sensibilisation "/>
    <s v="Fournir les équipements"/>
    <s v="Formation "/>
    <s v="ND"/>
    <s v="ND"/>
  </r>
  <r>
    <n v="150"/>
    <d v="2018-05-23T00:00:00"/>
    <x v="3"/>
    <s v="Ogoué et Lac"/>
    <s v="CERMEL"/>
    <s v="Centre de recherche"/>
    <s v="Privé"/>
    <n v="120"/>
    <s v="Lambaréné"/>
    <m/>
    <m/>
    <m/>
    <d v="1981-04-04T00:00:00"/>
    <s v="Gabon"/>
    <n v="60"/>
    <n v="30"/>
    <n v="10"/>
    <s v="ND"/>
    <s v="KABWENDE"/>
    <s v="LUMEKA"/>
    <n v="43"/>
    <x v="2"/>
    <x v="4"/>
    <x v="0"/>
    <s v="FMSS"/>
    <n v="7"/>
    <x v="9"/>
    <n v="1"/>
    <n v="10"/>
    <n v="1"/>
    <n v="10"/>
    <n v="8"/>
    <s v="Historique du dossier Médical d'un patient"/>
    <s v="Coordination dans la prise en charge du patient"/>
    <s v="ND"/>
    <x v="2"/>
    <x v="0"/>
    <x v="0"/>
    <x v="9"/>
    <s v="Non respect du secret professionnel"/>
    <s v="Espionnage par les pharmacies "/>
    <s v="ND"/>
    <s v="Sécuriser les données des patients"/>
    <s v="Lois protectrices des données des patients"/>
    <s v="ND"/>
    <x v="2"/>
    <x v="2"/>
    <x v="4"/>
    <x v="2"/>
    <x v="6"/>
    <x v="3"/>
    <x v="4"/>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7"/>
    <n v="8"/>
    <n v="5"/>
    <n v="10"/>
    <n v="6"/>
    <n v="6"/>
    <n v="10"/>
    <n v="10"/>
    <n v="8"/>
    <s v="Télémédecine comme fonction déportée de l'hôpital et intégrée à tous les processus de prise en charge"/>
    <s v="Oui"/>
    <n v="8"/>
    <s v="Changement très important"/>
    <s v="Changement très important"/>
    <s v="Changement plus ou moins important"/>
    <s v="Changement faible"/>
    <s v="Changement assez important"/>
    <s v="Changement assez important"/>
    <s v="Changement assez important"/>
    <s v="ND"/>
    <s v="Je suis prêt à beaucoup changer"/>
    <s v="Je suis prêt à changer assez"/>
    <s v="Je suis prêt à beaucoup changer"/>
    <s v="Je suis prêt à beaucoup changer"/>
    <s v="Je suis prêt à beaucoup changer"/>
    <s v="Je suis prêt à plus ou moins changer"/>
    <s v="Je suis prêt à beaucoup changer"/>
    <s v="ND"/>
    <s v="Meilleure prise en charge"/>
    <s v="Plateforme des professionnels de la santé"/>
    <s v="Avis d'un autre spécialiste"/>
    <s v="Réseau intenet non disponible"/>
    <s v="ND"/>
    <s v="ND"/>
    <s v="ND"/>
    <s v="ND"/>
    <s v="Connexion haut débit"/>
    <s v="ND"/>
    <s v="ND"/>
    <s v="ND"/>
    <s v="ND"/>
  </r>
  <r>
    <n v="151"/>
    <d v="2018-05-23T00:00:00"/>
    <x v="3"/>
    <s v="Ogoué et Lac"/>
    <s v="CERMEL"/>
    <s v="Centre de recherche"/>
    <s v="Privé"/>
    <n v="120"/>
    <s v="Lambaréné"/>
    <m/>
    <m/>
    <m/>
    <d v="1981-04-04T00:00:00"/>
    <s v="Gabon"/>
    <n v="60"/>
    <n v="15"/>
    <n v="10"/>
    <s v="ND"/>
    <s v="NONGO"/>
    <s v="ELODIE"/>
    <n v="33"/>
    <x v="3"/>
    <x v="6"/>
    <x v="0"/>
    <s v="Institut privé"/>
    <n v="9"/>
    <x v="9"/>
    <n v="1"/>
    <n v="5"/>
    <n v="5"/>
    <n v="5"/>
    <n v="5"/>
    <s v="Amélioration de la situation sanitaire au gabon"/>
    <s v="Changement de comportement"/>
    <s v="Performance"/>
    <x v="8"/>
    <x v="0"/>
    <x v="0"/>
    <x v="11"/>
    <s v="Base de données non fiable"/>
    <s v="Aucune amélioration du système de santé"/>
    <s v="ND"/>
    <s v="Sécuriser les données des patients"/>
    <s v="Sensibilisation, suivi et évaluation"/>
    <s v="ND"/>
    <x v="2"/>
    <x v="2"/>
    <x v="2"/>
    <x v="2"/>
    <x v="3"/>
    <x v="3"/>
    <x v="4"/>
    <s v="ND"/>
    <s v="Système de pilotage, des statistiques de la veille sanitaire de l’observatoire gabonais de santé"/>
    <s v="Portail de l'Espace Numérique de Santé du Gabon (ENSG) pour les professionnels de la santé et les patients"/>
    <s v="Télémédecine comme fonction déportée de l'hôpital et intégrée à tous les processus de prise en charge"/>
    <n v="5"/>
    <n v="5"/>
    <n v="5"/>
    <n v="6"/>
    <n v="6"/>
    <n v="6"/>
    <n v="3"/>
    <n v="2"/>
    <n v="5"/>
    <s v="Portail de l'Espace Numérique de Santé du Gabon (ENSG) pour les professionnels de la santé et les patients"/>
    <s v="Oui"/>
    <n v="8"/>
    <s v="Changement plus ou moins important"/>
    <s v="Changement faible"/>
    <s v="Changement plus ou moins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Amélioration des compétences"/>
    <s v="Bonne organisation"/>
    <s v="Changement de comportement"/>
    <s v="Manque de matériels"/>
    <s v="Personnel non qualifié"/>
    <s v="ND"/>
    <s v="ND"/>
    <s v="ND"/>
    <s v="Fournir des équipements à tous le personnel"/>
    <s v="Formation du personnel"/>
    <s v="ND"/>
    <s v="ND"/>
    <s v="ND"/>
  </r>
  <r>
    <n v="152"/>
    <d v="2018-05-23T00:00:00"/>
    <x v="6"/>
    <s v="Ogoué et Lac"/>
    <s v="DRSC"/>
    <s v="Administration régionale de santé"/>
    <s v="Public civil"/>
    <n v="9"/>
    <s v="Lambaréné"/>
    <m/>
    <m/>
    <m/>
    <s v="ND"/>
    <n v="75000"/>
    <s v="NA"/>
    <s v="NA"/>
    <n v="7"/>
    <s v="ND"/>
    <s v="MOUSSIROU MOUSSIROU"/>
    <s v="LUDGER"/>
    <n v="29"/>
    <x v="0"/>
    <x v="2"/>
    <x v="16"/>
    <s v="INPTIC (Institut national de la poste des technologies de l'information et de la communication)"/>
    <s v="9mois"/>
    <x v="6"/>
    <n v="1"/>
    <n v="10"/>
    <n v="6"/>
    <n v="10"/>
    <n v="7"/>
    <s v="Facilité de la collecte des données des structures éloignées"/>
    <s v="Facilité le partage de données"/>
    <s v="Suivre les statistiques de chaque région"/>
    <x v="4"/>
    <x v="5"/>
    <x v="5"/>
    <x v="12"/>
    <s v="Population sans aucune information sur le projet "/>
    <s v="Pas de compétence sur les SI"/>
    <s v="ND"/>
    <s v="Informer les populations de chaque région en faisant des meeting "/>
    <s v="Formation du personnel"/>
    <s v="ND"/>
    <x v="2"/>
    <x v="2"/>
    <x v="4"/>
    <x v="3"/>
    <x v="3"/>
    <x v="2"/>
    <x v="2"/>
    <s v="Sensibilisation continue"/>
    <s v="Hébergement des données"/>
    <s v="Portail de l'Espace Numérique de Santé du Gabon (ENSG) pour les professionnels de la santé et les patients"/>
    <s v="Système de pilotage, des statistiques de la veille sanitaire de l’observatoire gabonais de santé"/>
    <n v="8"/>
    <n v="8"/>
    <n v="10"/>
    <n v="5"/>
    <n v="8"/>
    <n v="10"/>
    <n v="5"/>
    <n v="8"/>
    <n v="10"/>
    <s v="Hébergement des données"/>
    <s v="Oui"/>
    <n v="10"/>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Sécurisation des données"/>
    <s v="Facilité d'accès aux données"/>
    <s v="Support réactif en cas de problème d'accès"/>
    <s v="Faible couverture des TIC"/>
    <s v="ND"/>
    <s v="ND"/>
    <s v="ND"/>
    <s v="ND"/>
    <s v="Doter les structures de connexion internet haut débit"/>
    <s v="ND"/>
    <s v="ND"/>
    <s v="ND"/>
    <s v="ND"/>
  </r>
  <r>
    <n v="153"/>
    <d v="2018-05-23T00:00:00"/>
    <x v="6"/>
    <s v="Ogoué et Lac"/>
    <s v="DRSC"/>
    <s v="Administration régionale de santé"/>
    <s v="Public civil"/>
    <n v="9"/>
    <s v="Lambaréné"/>
    <m/>
    <m/>
    <m/>
    <s v="ND"/>
    <n v="75000"/>
    <s v="NA"/>
    <s v="NA"/>
    <n v="7"/>
    <s v="ND"/>
    <s v="MABIKA "/>
    <s v="LANDRY"/>
    <n v="43"/>
    <x v="0"/>
    <x v="3"/>
    <x v="63"/>
    <s v="ENASS"/>
    <n v="5"/>
    <x v="6"/>
    <n v="2"/>
    <n v="10"/>
    <n v="5"/>
    <n v="10"/>
    <n v="5"/>
    <s v="Envoyer à temps réel les doléances aux supérieurs hiérarchiques"/>
    <s v="Avoir des résultats dans un délai raisonnable "/>
    <s v="Partage d'expériences entre collègue"/>
    <x v="2"/>
    <x v="0"/>
    <x v="0"/>
    <x v="2"/>
    <s v="Problème d'électrification "/>
    <s v="Pas de matériels de travail"/>
    <s v="Données non fiables"/>
    <s v="Electrification de tous le pays "/>
    <s v="Fournir l'équipement"/>
    <s v="Sécuriser les données"/>
    <x v="0"/>
    <x v="0"/>
    <x v="0"/>
    <x v="0"/>
    <x v="0"/>
    <x v="0"/>
    <x v="0"/>
    <s v="ND"/>
    <s v="Hébergement des données"/>
    <s v="Portail de l'Espace Numérique de Santé du Gabon (ENSG) pour les professionnels de la santé et les patients"/>
    <s v="Système de pilotage, des statistiques de la veille sanitaire de l’observatoire gabonais de santé"/>
    <n v="5"/>
    <n v="5"/>
    <n v="2"/>
    <n v="5"/>
    <n v="5"/>
    <n v="5"/>
    <n v="6"/>
    <n v="8"/>
    <n v="10"/>
    <s v="Système de pilotage, des statistiques de la veille sanitaire de l’observatoire gabonais de santé"/>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Disponible "/>
    <s v="Crédible"/>
    <s v="Sécurité"/>
    <s v="Personnel non qualifié"/>
    <s v="ND"/>
    <s v="ND"/>
    <s v="ND"/>
    <s v="ND"/>
    <s v="Formation du personnel "/>
    <s v="ND"/>
    <s v="ND"/>
    <s v="ND"/>
    <s v="ND"/>
  </r>
  <r>
    <n v="154"/>
    <d v="2018-05-23T00:00:00"/>
    <x v="6"/>
    <s v="Ogoué et Lac"/>
    <s v="DRSC"/>
    <s v="Administration régionale de santé"/>
    <s v="Public civil"/>
    <n v="9"/>
    <s v="Lambaréné"/>
    <m/>
    <m/>
    <m/>
    <s v="ND"/>
    <n v="75000"/>
    <s v="NA"/>
    <s v="NA"/>
    <n v="7"/>
    <s v="ND"/>
    <s v="OBOME MBA"/>
    <s v="HERMANCE"/>
    <n v="50"/>
    <x v="0"/>
    <x v="3"/>
    <x v="0"/>
    <s v="Université d' Ebolowa"/>
    <n v="2"/>
    <x v="6"/>
    <n v="1"/>
    <n v="8"/>
    <n v="6"/>
    <n v="9"/>
    <n v="6"/>
    <s v="Bonne gestion des données"/>
    <s v="Veille épidémiologique"/>
    <s v="Dotation d'outils informatiques"/>
    <x v="2"/>
    <x v="4"/>
    <x v="14"/>
    <x v="3"/>
    <s v="Confidentialité des données des patients"/>
    <s v="Personnel non qualifié"/>
    <s v="Pas d'outils informatiques"/>
    <s v="Sécuriser les données des patients"/>
    <s v="Formation des agents"/>
    <s v="Fournir les outils essentiels au projet  "/>
    <x v="0"/>
    <x v="2"/>
    <x v="2"/>
    <x v="3"/>
    <x v="3"/>
    <x v="2"/>
    <x v="2"/>
    <s v="ND"/>
    <s v="Hébergement des données"/>
    <s v="Portail de l'Espace Numérique de Santé du Gabon (ENSG) pour les professionnels de la santé et les patients"/>
    <s v="Système de pilotage, des statistiques de la veille sanitaire de l’observatoire gabonais de santé"/>
    <n v="5"/>
    <n v="6"/>
    <n v="8"/>
    <n v="6"/>
    <n v="7"/>
    <n v="8"/>
    <n v="7"/>
    <n v="8"/>
    <n v="8"/>
    <s v="Système de pilotage, des statistiques de la veille sanitaire de l’observatoire gabonais de santé"/>
    <s v="Oui"/>
    <n v="10"/>
    <s v="Changement plus ou moins important"/>
    <s v="Changement assez important"/>
    <s v="Changement assez important"/>
    <s v="Changement assez important"/>
    <s v="Changement assez important"/>
    <s v="Changement assez important"/>
    <s v="Changement plus ou moins important"/>
    <s v="ND"/>
    <s v="Je suis prêt à changer assez"/>
    <s v="Je suis prêt à changer assez"/>
    <s v="Je suis prêt à changer assez"/>
    <s v="Je suis prêt à changer assez"/>
    <s v="Je suis prêt à changer assez"/>
    <s v="Je suis prêt à changer assez"/>
    <s v="Je suis prêt à changer assez"/>
    <s v="ND"/>
    <s v="Données accessibles"/>
    <s v="Veille épidémiologique"/>
    <s v="ND"/>
    <s v="Connexion internet est lente"/>
    <s v="Confidentialité des données mis en jeu"/>
    <s v="ND"/>
    <s v="ND"/>
    <s v="ND"/>
    <s v="Internet haut débit"/>
    <s v="Limiter l'accès aux dossiers patients"/>
    <s v="ND"/>
    <s v="ND"/>
    <s v="ND"/>
  </r>
  <r>
    <n v="155"/>
    <d v="2018-05-23T00:00:00"/>
    <x v="6"/>
    <s v="Ogoué et Lac"/>
    <s v="DRSC"/>
    <s v="Administration régionale de santé"/>
    <s v="Public civil"/>
    <n v="9"/>
    <s v="Lambaréné"/>
    <m/>
    <m/>
    <m/>
    <s v="ND"/>
    <n v="75000"/>
    <n v="27"/>
    <n v="20"/>
    <n v="7"/>
    <s v="ND"/>
    <s v="NKENE NZOUGUE"/>
    <s v="ELIANE"/>
    <n v="45"/>
    <x v="3"/>
    <x v="5"/>
    <x v="0"/>
    <s v="USS"/>
    <n v="10"/>
    <x v="6"/>
    <n v="5"/>
    <n v="5"/>
    <n v="6"/>
    <n v="7"/>
    <n v="7"/>
    <s v="Améliorer le système de santé"/>
    <s v="Mise en œuvre effective du projet"/>
    <s v="ND"/>
    <x v="6"/>
    <x v="0"/>
    <x v="2"/>
    <x v="11"/>
    <s v="Incompréhension du projet"/>
    <s v="Manque de motivation"/>
    <s v="ND"/>
    <s v="Communication sur le projet dans tout le pays"/>
    <s v="Motivation "/>
    <s v="ND"/>
    <x v="0"/>
    <x v="2"/>
    <x v="2"/>
    <x v="3"/>
    <x v="3"/>
    <x v="4"/>
    <x v="0"/>
    <s v="ND"/>
    <s v="Hébergement des données"/>
    <s v="Portail de l'Espace Numérique de Santé du Gabon (ENSG) pour les professionnels de la santé et les patients"/>
    <s v="Système de pilotage, des statistiques de la veille sanitaire de l’observatoire gabonais de santé"/>
    <n v="6"/>
    <n v="6"/>
    <n v="6"/>
    <n v="6"/>
    <n v="5"/>
    <n v="5"/>
    <n v="5"/>
    <n v="5"/>
    <n v="5"/>
    <s v="Hébergement des données"/>
    <s v="Non"/>
    <n v="7"/>
    <s v="Changement assez important"/>
    <s v="Changement assez important"/>
    <s v="Changement assez important"/>
    <s v="Changement assez important"/>
    <s v="Changement assez important"/>
    <s v="Changement assez important"/>
    <s v="Changement plus ou moins important"/>
    <s v="ND"/>
    <s v="Je suis prêt à changer assez"/>
    <s v="Je suis prêt à beaucoup changer"/>
    <s v="Je suis prêt à beaucoup changer"/>
    <s v="Je suis prêt à beaucoup changer"/>
    <s v="Je suis prêt à beaucoup changer"/>
    <s v="Je suis prêt à beaucoup changer"/>
    <s v="Je suis prêt à changer assez"/>
    <s v="ND"/>
    <s v="Accessibilité"/>
    <s v="Facilité d'utilisation"/>
    <s v="Disponibilité réseau internet"/>
    <s v="Réticence des personnels"/>
    <s v="Manque de matériels informatiques"/>
    <s v="ND"/>
    <s v="ND"/>
    <s v="ND"/>
    <s v="Sensibilisation "/>
    <s v="Fournir l'équipement "/>
    <s v="ND"/>
    <s v="ND"/>
    <s v="ND"/>
  </r>
  <r>
    <n v="156"/>
    <d v="2018-05-23T00:00:00"/>
    <x v="6"/>
    <s v="Ogoué et Lac"/>
    <s v="DRSC"/>
    <s v="Administration régionale de santé"/>
    <s v="Public civil"/>
    <n v="9"/>
    <s v="Lambaréné"/>
    <m/>
    <m/>
    <m/>
    <s v="ND"/>
    <n v="75000"/>
    <s v="NA"/>
    <s v="NA"/>
    <n v="7"/>
    <s v="ND"/>
    <s v="BALENDA "/>
    <s v="ANNIE FLORE"/>
    <n v="40"/>
    <x v="3"/>
    <x v="2"/>
    <x v="64"/>
    <s v="ENASS"/>
    <n v="8"/>
    <x v="6"/>
    <n v="1"/>
    <n v="5"/>
    <n v="5"/>
    <n v="8"/>
    <n v="5"/>
    <s v="Logiciel de gestion des stocks"/>
    <s v="ND"/>
    <s v="ND"/>
    <x v="3"/>
    <x v="0"/>
    <x v="0"/>
    <x v="10"/>
    <s v="Personnel non qualifié"/>
    <s v="Problème de réseau internet"/>
    <s v="Coupure d'électricité"/>
    <s v="Formation du personnel"/>
    <s v="Réseau national internet effectif"/>
    <s v="Prévoir des groupes électrogènes"/>
    <x v="2"/>
    <x v="2"/>
    <x v="2"/>
    <x v="3"/>
    <x v="3"/>
    <x v="2"/>
    <x v="2"/>
    <s v="ND"/>
    <s v="Hébergement des données"/>
    <s v="Portail de l'Espace Numérique de Santé du Gabon (ENSG) pour les professionnels de la santé et les patients"/>
    <s v="Système de pilotage, des statistiques de la veille sanitaire de l’observatoire gabonais de santé"/>
    <n v="5"/>
    <n v="5"/>
    <n v="6"/>
    <n v="5"/>
    <n v="5"/>
    <n v="6"/>
    <n v="5"/>
    <n v="5"/>
    <n v="6"/>
    <s v="Hébergement des données"/>
    <s v="Oui"/>
    <n v="7"/>
    <s v="Changement assez important"/>
    <s v="Changement assez important"/>
    <s v="Changement assez important"/>
    <s v="Changement assez important"/>
    <s v="Changement assez important"/>
    <s v="Changement assez important"/>
    <s v="Changement assez important"/>
    <s v="ND"/>
    <s v="Je suis prêt à beaucoup changer"/>
    <s v="Je suis prêt à changer assez"/>
    <s v="Je suis prêt à beaucoup changer"/>
    <s v="Je suis prêt à changer assez"/>
    <s v="Je suis prêt à changer assez"/>
    <s v="Je suis prêt à changer assez"/>
    <s v="Je suis prêt à changer assez"/>
    <s v="ND"/>
    <s v="Bonne gestion des données"/>
    <s v="Accès aux informations de santé"/>
    <s v="ND"/>
    <s v="Piratage"/>
    <s v="ND"/>
    <s v="ND"/>
    <s v="ND"/>
    <s v="ND"/>
    <s v="Sécuriser le SIS"/>
    <s v="ND"/>
    <s v="ND"/>
    <s v="ND"/>
    <s v="ND"/>
  </r>
  <r>
    <n v="157"/>
    <d v="2018-05-23T00:00:00"/>
    <x v="6"/>
    <s v="Ogoué et Lac"/>
    <s v="DRSC"/>
    <s v="Administration régionale de santé"/>
    <s v="Public civil"/>
    <n v="9"/>
    <s v="Lambaréné"/>
    <m/>
    <m/>
    <m/>
    <s v="ND"/>
    <n v="75000"/>
    <n v="30"/>
    <n v="15"/>
    <n v="7"/>
    <s v="ND"/>
    <s v="EYANG ANGO"/>
    <s v="LILIANE"/>
    <n v="40"/>
    <x v="3"/>
    <x v="2"/>
    <x v="21"/>
    <s v="USS"/>
    <n v="8"/>
    <x v="6"/>
    <n v="3"/>
    <n v="6"/>
    <n v="4"/>
    <n v="7"/>
    <n v="5"/>
    <s v="Bonne gestion des données"/>
    <s v="Collaboration entre professionnels de santé"/>
    <s v="Collecte de données "/>
    <x v="6"/>
    <x v="5"/>
    <x v="2"/>
    <x v="12"/>
    <s v="Internet non disponible "/>
    <s v="Pas d'électricité"/>
    <s v="Pas d'outils informatiques"/>
    <s v="Internet haut débit"/>
    <s v="Electrification dans tout le pays"/>
    <s v="Fournir les outils essentiels au projet  "/>
    <x v="0"/>
    <x v="2"/>
    <x v="2"/>
    <x v="3"/>
    <x v="3"/>
    <x v="2"/>
    <x v="3"/>
    <s v="ND"/>
    <s v="Hébergement des données"/>
    <s v="Portail de l'Espace Numérique de Santé du Gabon (ENSG) pour les professionnels de la santé et les patients"/>
    <s v="Système d'information des soins de santé de premier niveau"/>
    <n v="7"/>
    <n v="7"/>
    <n v="6"/>
    <n v="6"/>
    <n v="7"/>
    <n v="6"/>
    <n v="6"/>
    <n v="7"/>
    <n v="6"/>
    <s v="Hébergement des données"/>
    <s v="Oui"/>
    <n v="7"/>
    <s v="Changement assez important"/>
    <s v="Changement assez important"/>
    <s v="Changement assez important"/>
    <s v="Changement assez important"/>
    <s v="Changement plus ou moins important"/>
    <s v="Changement assez important"/>
    <s v="Changement plus ou moins important"/>
    <s v="ND"/>
    <s v="Je suis prêt à changer assez"/>
    <s v="Je suis prêt à plus ou moins changer"/>
    <s v="Je suis prêt à changer assez"/>
    <s v="Je suis prêt à changer assez"/>
    <s v="Je suis prêt à changer assez"/>
    <s v="Je suis prêt à changer assez"/>
    <s v="Je suis prêt à plus ou moins changer"/>
    <s v="ND"/>
    <s v="Facilité l'accès au données"/>
    <s v="Veille épidémiologique"/>
    <s v="ND"/>
    <s v="Pas d'outils informatiques"/>
    <s v="Mauvaise couverture internet"/>
    <s v="Personnel non qualifié"/>
    <s v="ND"/>
    <s v="ND"/>
    <s v="Fournir des équipements à tous le personnel"/>
    <s v="Réseau internet haut débit"/>
    <s v="Formation du personnel"/>
    <s v="ND"/>
    <s v="ND"/>
  </r>
  <r>
    <n v="158"/>
    <d v="2018-05-23T00:00:00"/>
    <x v="6"/>
    <s v="Ogoué et Lac"/>
    <s v="DRSC"/>
    <s v="Administration régionale de santé"/>
    <s v="Public civil"/>
    <n v="9"/>
    <s v="Lambaréné"/>
    <m/>
    <m/>
    <m/>
    <s v="ND"/>
    <n v="75000"/>
    <n v="30"/>
    <n v="15"/>
    <n v="7"/>
    <s v="ND"/>
    <s v="FOUGAMA GUINBETI"/>
    <s v="ERMINE"/>
    <n v="36"/>
    <x v="0"/>
    <x v="2"/>
    <x v="65"/>
    <s v="USO"/>
    <n v="6"/>
    <x v="6"/>
    <n v="3"/>
    <n v="10"/>
    <n v="3"/>
    <n v="10"/>
    <n v="5"/>
    <s v="Gestion des données "/>
    <s v="Meilleure prise en charge"/>
    <s v="ND"/>
    <x v="3"/>
    <x v="0"/>
    <x v="3"/>
    <x v="5"/>
    <s v="Manque d'outils informatiques"/>
    <s v="ND"/>
    <s v="ND"/>
    <s v="Prévoir des équipements"/>
    <s v="ND"/>
    <s v="ND"/>
    <x v="0"/>
    <x v="2"/>
    <x v="2"/>
    <x v="3"/>
    <x v="3"/>
    <x v="2"/>
    <x v="2"/>
    <s v="ND"/>
    <s v="Hébergement des données"/>
    <s v="Portail de l'Espace Numérique de Santé du Gabon (ENSG) pour les professionnels de la santé et les patients"/>
    <s v="Système d'information des soins de santé de premier niveau"/>
    <n v="5"/>
    <n v="7"/>
    <n v="7"/>
    <n v="7"/>
    <n v="7"/>
    <n v="6"/>
    <n v="5"/>
    <n v="5"/>
    <n v="5"/>
    <s v="Portail de l'Espace Numérique de Santé du Gabon (ENSG) pour les professionnels de la santé et les patients"/>
    <s v="Oui"/>
    <n v="9"/>
    <s v="Changement très important"/>
    <s v="Changement très important"/>
    <s v="Changement assez important"/>
    <s v="Changement assez important"/>
    <s v="Changement assez important"/>
    <s v="Changement assez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Réalisation du sous-projet_x000a_"/>
    <s v="La confidentialité"/>
    <s v="Equipements dans toutes les structures"/>
    <s v="Non respect du secret professionnel"/>
    <s v="ND"/>
    <s v="ND"/>
    <s v="ND"/>
    <s v="ND"/>
    <s v="Sécuriser les données par les lois "/>
    <s v="ND"/>
    <s v="ND"/>
    <s v="ND"/>
    <s v="ND"/>
  </r>
  <r>
    <n v="159"/>
    <d v="2018-05-23T00:00:00"/>
    <x v="6"/>
    <s v="Ogoué et Lac"/>
    <s v="DRSC"/>
    <s v="Administration régionale de santé"/>
    <s v="Public civil"/>
    <n v="9"/>
    <s v="Lambaréné"/>
    <m/>
    <m/>
    <m/>
    <s v="ND"/>
    <n v="75000"/>
    <s v="NA"/>
    <s v="NA"/>
    <n v="7"/>
    <s v="ND"/>
    <s v="LANGHIS AMBELE"/>
    <s v="DELPHINE"/>
    <n v="42"/>
    <x v="3"/>
    <x v="6"/>
    <x v="0"/>
    <s v="ENFAS"/>
    <n v="1"/>
    <x v="6"/>
    <n v="3"/>
    <n v="5"/>
    <n v="5"/>
    <n v="10"/>
    <n v="5"/>
    <s v="Amélioration de la prise en charge du patient"/>
    <s v="Données de santé disponible"/>
    <s v="ND"/>
    <x v="4"/>
    <x v="0"/>
    <x v="0"/>
    <x v="3"/>
    <s v="Personnel non qualifié"/>
    <s v="ND"/>
    <s v="ND"/>
    <s v="Formations des professionnels de santé"/>
    <s v="ND"/>
    <s v="ND"/>
    <x v="5"/>
    <x v="3"/>
    <x v="0"/>
    <x v="4"/>
    <x v="4"/>
    <x v="4"/>
    <x v="0"/>
    <s v="ND"/>
    <s v="Hébergement des données"/>
    <s v="Portail de l'Espace Numérique de Santé du Gabon (ENSG) pour les professionnels de la santé et les patients"/>
    <s v="Système d'information des soins de santé de premier niveau"/>
    <n v="5"/>
    <n v="4"/>
    <n v="3"/>
    <n v="3"/>
    <n v="5"/>
    <n v="1"/>
    <n v="5"/>
    <n v="5"/>
    <n v="5"/>
    <s v="Système d'information des soins de santé de premier niveau"/>
    <s v="Oui"/>
    <n v="7"/>
    <s v="Changement plus ou moins important"/>
    <s v="Changement assez important"/>
    <s v="Changement plus ou moins important"/>
    <s v="Changement plus ou moins important"/>
    <s v="Changement plus ou moins important"/>
    <s v="Changement plus ou moins important"/>
    <s v="Changement plus ou moins important"/>
    <s v="ND"/>
    <s v="Je suis prêt à plus ou moins changer"/>
    <s v="Je suis un peu prêt à changer"/>
    <s v="Je suis prêt à plus ou moins changer"/>
    <s v="Je suis prêt à beaucoup changer"/>
    <s v="Je suis prêt à beaucoup changer"/>
    <s v="Je suis prêt à beaucoup changer"/>
    <s v="Je suis prêt à beaucoup changer"/>
    <s v="ND"/>
    <s v="Amélioration définitive du système de santé"/>
    <s v="Projet fiable"/>
    <s v="Système de santé de premier niveau "/>
    <s v="Personnel non qualifié"/>
    <s v="Manque d'outils informatiques"/>
    <s v="ND"/>
    <s v="ND"/>
    <s v="ND"/>
    <s v="Formation du personnel"/>
    <s v="Equiper les structures de matériels informatiques"/>
    <s v="ND"/>
    <s v="ND"/>
    <s v="ND"/>
  </r>
  <r>
    <n v="160"/>
    <d v="2018-05-24T00:00:00"/>
    <x v="6"/>
    <s v="Ogoué et Lac"/>
    <s v="CHR-GRL"/>
    <s v="CHR"/>
    <s v="Public civil"/>
    <n v="217"/>
    <s v="Lambaréné"/>
    <m/>
    <m/>
    <m/>
    <d v="2009-12-15T00:00:00"/>
    <n v="76000"/>
    <n v="80"/>
    <n v="10"/>
    <n v="265"/>
    <s v="CHUL"/>
    <s v="ESSINGONE"/>
    <s v="JEAN HERVE"/>
    <n v="48"/>
    <x v="0"/>
    <x v="3"/>
    <x v="0"/>
    <s v="ENASS"/>
    <n v="7"/>
    <x v="6"/>
    <n v="1"/>
    <n v="4"/>
    <n v="1"/>
    <n v="5"/>
    <n v="2"/>
    <s v="Réseau internet dans toutes les structures"/>
    <s v="Des ordinateurs pour toutes les structures"/>
    <s v="Des formations continues"/>
    <x v="0"/>
    <x v="0"/>
    <x v="13"/>
    <x v="4"/>
    <s v="Données non sécurisées"/>
    <s v="Pas de financement au projet"/>
    <s v="ND"/>
    <s v="Sécurisation des données des patients"/>
    <s v="Trouver un financement pour tout le projet"/>
    <s v="ND"/>
    <x v="0"/>
    <x v="3"/>
    <x v="0"/>
    <x v="2"/>
    <x v="3"/>
    <x v="4"/>
    <x v="2"/>
    <s v="ND"/>
    <s v="Systèmes d’Information Hospitaliers (SIH)"/>
    <s v="Référentiel - Identification des patients"/>
    <s v="Référentiel - Référentiels sémantiques métiers"/>
    <n v="7"/>
    <n v="5"/>
    <n v="8"/>
    <n v="5"/>
    <n v="5"/>
    <n v="7"/>
    <n v="5"/>
    <n v="5"/>
    <n v="7"/>
    <s v="Systèmes d’Information Hospitaliers (SIH)"/>
    <s v="Oui"/>
    <n v="10"/>
    <s v="Changement assez important"/>
    <s v="Changement assez important"/>
    <s v="Changement plus ou moins important"/>
    <s v="Changement assez important"/>
    <s v="Changement assez important"/>
    <s v="Changement assez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Je suis disposé à accompagner le projet"/>
    <s v="Amélioration de la collecte des données"/>
    <s v="Meilleur outil de prise de décision avec des statistiques fiables "/>
    <s v="Doter les services de santé du matériel informatique"/>
    <s v="Financement insuffisant"/>
    <s v="Manque de personnel qualifié"/>
    <s v="Manque d'outils informatiques"/>
    <s v="Désinteret vis-à-vis du SIS"/>
    <s v="ND"/>
    <s v="Financement total du projet"/>
    <s v="Formation continue des agents"/>
    <s v="Equipements informatiques dans toutes les structures "/>
    <s v="Sensibilisation continue"/>
    <s v="ND"/>
  </r>
  <r>
    <n v="161"/>
    <d v="2018-05-24T00:00:00"/>
    <x v="6"/>
    <s v="Ogoué et Lac"/>
    <s v="CHR-GRL"/>
    <s v="CHR"/>
    <s v="Public civil"/>
    <n v="217"/>
    <s v="Lambaréné"/>
    <m/>
    <m/>
    <m/>
    <d v="2009-12-15T00:00:00"/>
    <n v="76000"/>
    <n v="80"/>
    <n v="10"/>
    <n v="265"/>
    <s v="CHUL"/>
    <s v="EYAMAME"/>
    <s v="DIEUDONNE"/>
    <n v="58"/>
    <x v="2"/>
    <x v="7"/>
    <x v="25"/>
    <s v="FMSS"/>
    <n v="8"/>
    <x v="7"/>
    <n v="6"/>
    <n v="9"/>
    <n v="4"/>
    <n v="10"/>
    <n v="6"/>
    <s v="Matériel informatique disponible"/>
    <s v="Interconnexion des structures"/>
    <s v="Viabilité du SIS"/>
    <x v="6"/>
    <x v="3"/>
    <x v="0"/>
    <x v="2"/>
    <s v="Accès aux données personnelles"/>
    <s v="Détournement de l'usage"/>
    <s v="ND"/>
    <s v="Améliorer la centralisation et limiter l'accès aux donneés"/>
    <s v="Améliorer les lois sur l'usage"/>
    <s v="ND"/>
    <x v="0"/>
    <x v="3"/>
    <x v="2"/>
    <x v="4"/>
    <x v="3"/>
    <x v="0"/>
    <x v="3"/>
    <s v="ND"/>
    <s v="Systèmes d’Information Hospitaliers (SIH)"/>
    <s v="Référentiel - Identification des patients"/>
    <s v="Référentiel - Référentiels sémantiques métiers"/>
    <n v="9"/>
    <n v="10"/>
    <n v="10"/>
    <n v="9"/>
    <n v="10"/>
    <n v="10"/>
    <n v="9"/>
    <n v="10"/>
    <n v="10"/>
    <s v="Référentiel - Identification des patients"/>
    <s v="Oui"/>
    <n v="8"/>
    <s v="Changement assez important"/>
    <s v="Changement assez important"/>
    <s v="Changement assez important"/>
    <s v="Changement très important"/>
    <s v="Changement assez important"/>
    <s v="Changement plus ou moins important"/>
    <s v="Changement faible"/>
    <s v="Améliorer la prise en charge des patients de façcon horizontale et verticale"/>
    <s v="Je suis prêt à beaucoup changer"/>
    <s v="Je suis prêt à beaucoup changer"/>
    <s v="Je suis prêt à changer assez"/>
    <s v="Je suis prêt à changer assez"/>
    <s v="Je suis prêt à changer assez"/>
    <s v="Je suis prêt à changer assez"/>
    <s v="Je suis un peu prêt à changer"/>
    <s v="Sous-projet important pour le développement des moyens et méthodes de prise en charge"/>
    <s v="Prise en charge rapide du patient"/>
    <s v="Orientation plus évidente du diagnostic "/>
    <s v="Confidentialité"/>
    <s v="Non respect du secret professionnel"/>
    <s v="Perte du matériel"/>
    <s v="Personnel non qualifié"/>
    <s v="ND"/>
    <s v="ND"/>
    <s v="Accès aux données par niveau de responsabilité: Paramédical: diagnostic et soins; Médical : ensemble des données; Administratif: payement des soins et liste des patients"/>
    <s v="Equipe de surveillance et entretien du matériel"/>
    <s v="Formation du personnel"/>
    <s v="ND"/>
    <s v="ND"/>
  </r>
  <r>
    <n v="162"/>
    <d v="2018-05-24T00:00:00"/>
    <x v="6"/>
    <s v="Ogoué et Lac"/>
    <s v="CHR-GRL"/>
    <s v="CHR"/>
    <s v="Public civil"/>
    <n v="217"/>
    <s v="Lambaréné"/>
    <m/>
    <m/>
    <m/>
    <d v="2009-12-15T00:00:00"/>
    <n v="76000"/>
    <n v="80"/>
    <n v="10"/>
    <n v="265"/>
    <s v="CHUL"/>
    <s v="MAROUNDOU"/>
    <s v="RHONE PETRA"/>
    <n v="30"/>
    <x v="3"/>
    <x v="6"/>
    <x v="0"/>
    <s v="ENASS"/>
    <n v="2"/>
    <x v="6"/>
    <n v="7"/>
    <n v="8"/>
    <n v="6"/>
    <n v="10"/>
    <n v="8"/>
    <s v="SIS dans toutes les structures"/>
    <s v="Entretien des outils"/>
    <s v="Formation des agents"/>
    <x v="4"/>
    <x v="3"/>
    <x v="0"/>
    <x v="2"/>
    <s v="Financement nécessaire au projet"/>
    <s v="ND"/>
    <s v="ND"/>
    <s v="Solicité l'aide des bailleurs de fonds"/>
    <s v="ND"/>
    <s v="ND"/>
    <x v="0"/>
    <x v="2"/>
    <x v="2"/>
    <x v="3"/>
    <x v="2"/>
    <x v="2"/>
    <x v="2"/>
    <s v="Le projet améliorera les conditions de travail"/>
    <s v="Systèmes d’Information Hospitaliers (SIH)"/>
    <s v="Référentiel - Identification des patients"/>
    <s v="Référentiel - Référentiels sémantiques métiers"/>
    <n v="10"/>
    <n v="10"/>
    <n v="10"/>
    <n v="8"/>
    <n v="10"/>
    <n v="7"/>
    <n v="7"/>
    <n v="7"/>
    <n v="5"/>
    <s v="Systèmes d’Information Hospitaliers (SIH)"/>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Equipements performants"/>
    <s v="Formation du personnel"/>
    <s v="ND"/>
    <s v="Pas de suivi du projet"/>
    <s v="Données non sécurisées"/>
    <s v="Personnel non qualifié"/>
    <s v="Internet faible débit"/>
    <s v="Patient non informé"/>
    <s v="Prévoir un suivi par les experts"/>
    <s v="Sécurisation des données patients"/>
    <s v="Formation du personnel"/>
    <s v="Installer une fibre optique"/>
    <s v="Sensibiliser les patients"/>
  </r>
  <r>
    <n v="163"/>
    <d v="2018-05-24T00:00:00"/>
    <x v="6"/>
    <s v="Ogoué et Lac"/>
    <s v="CHR-GRL"/>
    <s v="CHR"/>
    <s v="Public civil"/>
    <n v="217"/>
    <s v="Lambaréné"/>
    <m/>
    <m/>
    <m/>
    <d v="2009-12-15T00:00:00"/>
    <n v="76000"/>
    <n v="80"/>
    <n v="10"/>
    <n v="265"/>
    <s v="CHUL"/>
    <s v="MEZUI "/>
    <s v="FABRICE"/>
    <n v="40"/>
    <x v="3"/>
    <x v="2"/>
    <x v="21"/>
    <s v="USS"/>
    <n v="9"/>
    <x v="6"/>
    <n v="1"/>
    <n v="10"/>
    <n v="1"/>
    <n v="10"/>
    <n v="10"/>
    <s v="Meilleure maitrise de l'outil informatique"/>
    <s v="Bonne gestion des données patients"/>
    <s v="Amélioration de la qualité des soins"/>
    <x v="4"/>
    <x v="3"/>
    <x v="0"/>
    <x v="3"/>
    <s v="Projet très coûteux "/>
    <s v="Données divulguées"/>
    <s v="Perte de son identifiant"/>
    <s v="Financement extérieur"/>
    <s v="Sécuriser les données"/>
    <s v="Prévoir un back up"/>
    <x v="3"/>
    <x v="0"/>
    <x v="2"/>
    <x v="0"/>
    <x v="0"/>
    <x v="4"/>
    <x v="3"/>
    <s v="Une mise à niveau du personnel est nécessaire"/>
    <s v="Systèmes d’Information Hospitaliers (SIH)"/>
    <s v="Référentiel - Identification des patients"/>
    <s v="Référentiel - Référentiels sémantiques métiers"/>
    <n v="5"/>
    <n v="5"/>
    <n v="5"/>
    <n v="4"/>
    <n v="6"/>
    <n v="5"/>
    <n v="3"/>
    <n v="5"/>
    <n v="5"/>
    <s v="Systèmes d’Information Hospitaliers (SIH)"/>
    <s v="Oui"/>
    <n v="10"/>
    <s v="Changement plus ou moins important"/>
    <s v="Changement plus ou moins important"/>
    <s v="Changement plus ou moins important"/>
    <s v="Changement plus ou moins important"/>
    <s v="Changement plus ou moins important"/>
    <s v="Changement plus ou moins important"/>
    <s v="Changement plus ou moins important"/>
    <s v="Rapidité de la prise en charge des patients et résultats des analyses "/>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Changement des habitudes"/>
    <s v="Prise en charge rapide du patient"/>
    <s v="Information accessible"/>
    <s v="Efficacité dans le traitement des patients"/>
    <s v="Données non sécurisées"/>
    <s v="Personnel non qualifié"/>
    <s v="Projet coûteux"/>
    <s v="ND"/>
    <s v="ND"/>
    <s v="Sécuriser les données des patients"/>
    <s v="Formation"/>
    <s v="Financement extérieur"/>
    <s v="ND"/>
    <s v="ND"/>
  </r>
  <r>
    <n v="164"/>
    <d v="2018-05-24T00:00:00"/>
    <x v="6"/>
    <s v="Ogoué et Lac"/>
    <s v="CHR-GRL"/>
    <s v="CHR"/>
    <s v="Public civil"/>
    <n v="217"/>
    <s v="Lambaréné"/>
    <m/>
    <m/>
    <m/>
    <d v="2009-12-15T00:00:00"/>
    <n v="76000"/>
    <s v="NA"/>
    <s v="NA"/>
    <n v="265"/>
    <s v="CHUL"/>
    <s v="ONANGA"/>
    <s v="ANTOINETTE"/>
    <n v="50"/>
    <x v="0"/>
    <x v="3"/>
    <x v="66"/>
    <s v="INFASS"/>
    <n v="3"/>
    <x v="3"/>
    <n v="7"/>
    <n v="9"/>
    <n v="9"/>
    <n v="10"/>
    <n v="9"/>
    <s v="Fiabilité"/>
    <s v="Rapidité"/>
    <s v="Harmonisation et organisation"/>
    <x v="4"/>
    <x v="0"/>
    <x v="10"/>
    <x v="4"/>
    <s v="Internet non disponible "/>
    <s v="Matériels informatiques "/>
    <s v="Personnel non qualifié"/>
    <s v="Internet haut débit"/>
    <s v="Equipements dans les structures"/>
    <s v="Formation du personnel"/>
    <x v="0"/>
    <x v="2"/>
    <x v="2"/>
    <x v="3"/>
    <x v="3"/>
    <x v="2"/>
    <x v="3"/>
    <s v="ND"/>
    <s v="Systèmes d’Information Hospitaliers (SIH)"/>
    <s v="Référentiel - Identification des patients"/>
    <s v="Référentiel - Référentiels sémantiques métiers"/>
    <n v="8"/>
    <n v="10"/>
    <n v="7"/>
    <n v="7"/>
    <n v="9"/>
    <n v="7"/>
    <n v="9"/>
    <n v="10"/>
    <n v="10"/>
    <s v="Systèmes d’Information Hospitaliers (SIH)"/>
    <s v="Oui"/>
    <n v="10"/>
    <s v="Changement très important"/>
    <s v="Changement très important"/>
    <s v="Changement très important"/>
    <s v="Changement très important"/>
    <s v="Changement très important"/>
    <s v="Changement très important"/>
    <s v="Aucun changement"/>
    <s v="ND"/>
    <s v="Je suis prêt à changer assez"/>
    <s v="Je suis prêt à changer assez"/>
    <s v="Je suis prêt à plus ou moins changer"/>
    <s v="Je suis prêt à plus ou moins changer"/>
    <s v="Je suis un peu prêt à changer"/>
    <s v="Je suis prêt à changer assez"/>
    <s v="Je ne suis pas du tout prêt à changer"/>
    <s v="ND"/>
    <s v="Une bonne supervision "/>
    <s v="Bonne référence patient"/>
    <s v="Equité sur la cotation des soins"/>
    <s v="Pas d'outils informatiques"/>
    <s v="Personnel non qualifié"/>
    <s v="ND"/>
    <s v="ND"/>
    <s v="ND"/>
    <s v="Equiper les structures "/>
    <s v="Formation du personnel"/>
    <s v="ND"/>
    <s v="ND"/>
    <s v="ND"/>
  </r>
  <r>
    <n v="165"/>
    <d v="2018-05-24T00:00:00"/>
    <x v="6"/>
    <s v="Ogoué et Lac"/>
    <s v="CHR-GRL"/>
    <s v="CHR"/>
    <s v="Public civil"/>
    <n v="217"/>
    <s v="Lambaréné"/>
    <m/>
    <m/>
    <m/>
    <d v="2009-12-15T00:00:00"/>
    <n v="76000"/>
    <s v="NA"/>
    <s v="NA"/>
    <n v="265"/>
    <s v="CHUL"/>
    <s v="APITY"/>
    <s v="PATRICE"/>
    <n v="50"/>
    <x v="0"/>
    <x v="3"/>
    <x v="0"/>
    <s v="Ecole de préparation aux carrieres administratives"/>
    <n v="2"/>
    <x v="2"/>
    <n v="1"/>
    <n v="10"/>
    <n v="1"/>
    <n v="9"/>
    <n v="7"/>
    <s v="ND"/>
    <s v="ND"/>
    <s v="ND"/>
    <x v="4"/>
    <x v="0"/>
    <x v="7"/>
    <x v="11"/>
    <s v="Problème de connexion"/>
    <s v="Résistance aux changements"/>
    <s v="Croyances et coutumes"/>
    <s v="Internet haut débit"/>
    <s v="Sensibilisation et  éducation continue"/>
    <s v="Briser les barrières"/>
    <x v="5"/>
    <x v="2"/>
    <x v="3"/>
    <x v="4"/>
    <x v="3"/>
    <x v="2"/>
    <x v="3"/>
    <s v="Couverture Internet indispensable pour une bonne mise en place du SIS"/>
    <s v="Systèmes d’Information Hospitaliers (SIH)"/>
    <s v="Référentiel - Identification des patients"/>
    <s v="Référentiel - Référentiels sémantiques métiers"/>
    <n v="2"/>
    <n v="10"/>
    <n v="10"/>
    <n v="2"/>
    <n v="5"/>
    <n v="5"/>
    <n v="2"/>
    <n v="5"/>
    <n v="5"/>
    <s v="Systèmes d’Information Hospitaliers (SIH)"/>
    <s v="Oui"/>
    <n v="10"/>
    <s v="Changement très important"/>
    <s v="Changement assez important"/>
    <s v="Changement très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beaucoup changer"/>
    <s v="Je suis prêt à beaucoup changer"/>
    <s v="Je suis prêt à changer assez"/>
    <s v="ND"/>
    <s v="Bonne organisation des services"/>
    <s v="Suivi et évaluation"/>
    <s v="Meilleure gestion des patients"/>
    <s v="Incompréhension"/>
    <s v="Mauvaise volonté"/>
    <s v="Internet faible débit"/>
    <s v="ND"/>
    <s v="ND"/>
    <s v="Communication et sensibilisation continue"/>
    <s v="Eduquer et sensibiliser"/>
    <s v="Internet haut débit"/>
    <s v="ND"/>
    <s v="ND"/>
  </r>
  <r>
    <n v="166"/>
    <d v="2018-05-24T00:00:00"/>
    <x v="6"/>
    <s v="Ogoué et Lac"/>
    <s v="CHR-GRL"/>
    <s v="CHR"/>
    <s v="Public civil"/>
    <n v="217"/>
    <s v="Lambaréné"/>
    <m/>
    <m/>
    <m/>
    <d v="2009-12-15T00:00:00"/>
    <n v="76000"/>
    <s v="NA"/>
    <s v="NA"/>
    <n v="265"/>
    <s v="CHUL"/>
    <s v="ONDO ONDO"/>
    <s v="HUBERT"/>
    <n v="45"/>
    <x v="0"/>
    <x v="3"/>
    <x v="0"/>
    <s v="ENA"/>
    <s v="6mois"/>
    <x v="8"/>
    <n v="5"/>
    <n v="10"/>
    <n v="5"/>
    <n v="10"/>
    <n v="5"/>
    <s v="Amélioration de la gouvernance de la santé"/>
    <s v="Elaboration des politiques de santé spécifiques"/>
    <s v="Optimisation des ressources disponibles"/>
    <x v="4"/>
    <x v="3"/>
    <x v="0"/>
    <x v="8"/>
    <s v="Insuffisance des ressources financières"/>
    <s v="Non implication des personnels"/>
    <s v="Pas d'équipements "/>
    <s v="Financement durable"/>
    <s v="Améliorer la communication"/>
    <s v="Dotation en outils informatiques"/>
    <x v="0"/>
    <x v="5"/>
    <x v="4"/>
    <x v="2"/>
    <x v="3"/>
    <x v="2"/>
    <x v="2"/>
    <s v="ND"/>
    <s v="Systèmes d’Information Hospitaliers (SIH)"/>
    <s v="Référentiel - Identification des patients"/>
    <s v="Référentiel - Référentiels sémantiques métiers"/>
    <n v="1"/>
    <n v="5"/>
    <n v="5"/>
    <n v="1"/>
    <n v="5"/>
    <n v="5"/>
    <n v="1"/>
    <n v="1"/>
    <n v="5"/>
    <s v="Systèmes d’Information Hospitaliers (SIH)"/>
    <s v="Oui"/>
    <n v="10"/>
    <s v="Changement assez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gouvernance du CHR"/>
    <s v="Rationalisation des ressources"/>
    <s v="Optimisation des ressources disponibles"/>
    <s v="Budget insuffisant "/>
    <s v="Manque d'équipements"/>
    <s v="Internet faible débit"/>
    <s v="Manque de RH"/>
    <s v="Plateau technique vétuste"/>
    <s v="Source de financement permanente"/>
    <s v="Dotation en équipements"/>
    <s v="Internet haut débit"/>
    <s v="Affecter les RH "/>
    <s v="Renouvellement du plateau technique"/>
  </r>
  <r>
    <n v="167"/>
    <d v="2018-05-24T00:00:00"/>
    <x v="6"/>
    <s v="Ogoué et Lac"/>
    <s v="CHR-GRL"/>
    <s v="CHR"/>
    <s v="Public civil"/>
    <n v="217"/>
    <s v="Lambaréné"/>
    <m/>
    <m/>
    <m/>
    <d v="2009-12-15T00:00:00"/>
    <n v="76000"/>
    <n v="80"/>
    <n v="10"/>
    <n v="265"/>
    <s v="CHUL"/>
    <s v="MOUSSAVOU SAGUILIBA"/>
    <s v="HILDA"/>
    <n v="29"/>
    <x v="3"/>
    <x v="6"/>
    <x v="0"/>
    <s v="Centre de formation"/>
    <n v="1"/>
    <x v="3"/>
    <n v="9"/>
    <n v="10"/>
    <n v="3"/>
    <n v="10"/>
    <n v="10"/>
    <s v="Des outils de travail"/>
    <s v="Facilité de la prise en charge des patients"/>
    <s v="Archivage numérique"/>
    <x v="4"/>
    <x v="0"/>
    <x v="3"/>
    <x v="8"/>
    <s v="Incomprehension du projet"/>
    <s v="Personnel non qualifié"/>
    <s v="ND"/>
    <s v="Communication sur le projet dans tout le pays"/>
    <s v="Formation du personnel"/>
    <s v="ND"/>
    <x v="2"/>
    <x v="2"/>
    <x v="2"/>
    <x v="3"/>
    <x v="3"/>
    <x v="4"/>
    <x v="4"/>
    <s v="ND"/>
    <s v="Systèmes d’Information Hospitaliers (SIH)"/>
    <s v="Référentiel - Identification des patients"/>
    <s v="Référentiel - Référentiels sémantiques métiers"/>
    <n v="6"/>
    <n v="9"/>
    <n v="8"/>
    <n v="3"/>
    <n v="1"/>
    <n v="5"/>
    <n v="7"/>
    <n v="8"/>
    <n v="10"/>
    <s v="Référentiel - Référentiels sémantiques métiers"/>
    <s v="Oui"/>
    <n v="10"/>
    <s v="Changement plus ou moins important"/>
    <s v="Changement très important"/>
    <s v="Changement assez important"/>
    <s v="Changement très important"/>
    <s v="Changement assez important"/>
    <s v="Changement très important"/>
    <s v="Changement plus ou moins important"/>
    <s v="ND"/>
    <s v="Je suis prêt à plus ou moins changer"/>
    <s v="Je suis prêt à beaucoup changer"/>
    <s v="Je suis prêt à changer assez"/>
    <s v="Je suis prêt à beaucoup changer"/>
    <s v="Je suis prêt à changer assez"/>
    <s v="Je suis prêt à beaucoup changer"/>
    <s v="Je suis prêt à plus ou moins changer"/>
    <s v="ND"/>
    <s v="Mise en œuvre effective du projet dans tout le pays"/>
    <s v="Amélioration des conditions de travail"/>
    <s v="Outils de travail performants"/>
    <s v="Données patients non sécurisées"/>
    <s v="ND"/>
    <s v="ND"/>
    <s v="ND"/>
    <s v="ND"/>
    <s v="Sécurisation des données des patients"/>
    <s v="ND"/>
    <s v="ND"/>
    <s v="ND"/>
    <s v="ND"/>
  </r>
  <r>
    <n v="168"/>
    <d v="2018-05-24T00:00:00"/>
    <x v="6"/>
    <s v="Ogoué et Lac"/>
    <s v="CHR-GRL"/>
    <s v="CHR"/>
    <s v="Public civil"/>
    <n v="217"/>
    <s v="Lambaréné"/>
    <m/>
    <m/>
    <m/>
    <d v="2009-12-15T00:00:00"/>
    <n v="76000"/>
    <n v="80"/>
    <n v="10"/>
    <n v="265"/>
    <s v="CHUL"/>
    <s v="MINBILA"/>
    <s v="GERMAINE SYLVIE"/>
    <n v="45"/>
    <x v="3"/>
    <x v="6"/>
    <x v="0"/>
    <s v="ENASS"/>
    <n v="8"/>
    <x v="6"/>
    <n v="8"/>
    <n v="5"/>
    <n v="3"/>
    <n v="8"/>
    <n v="7"/>
    <s v="Information disponible"/>
    <s v="ND"/>
    <s v="ND"/>
    <x v="6"/>
    <x v="0"/>
    <x v="3"/>
    <x v="7"/>
    <s v="Accès aux données personnelles"/>
    <s v="ND"/>
    <s v="ND"/>
    <s v="Limiter l'accès aux données des patients"/>
    <s v="ND"/>
    <s v="ND"/>
    <x v="3"/>
    <x v="0"/>
    <x v="0"/>
    <x v="3"/>
    <x v="0"/>
    <x v="4"/>
    <x v="0"/>
    <s v="ND"/>
    <s v="Systèmes d’Information Hospitaliers (SIH)"/>
    <s v="Référentiel - Identification des patients"/>
    <s v="Référentiel - Référentiels sémantiques métiers"/>
    <n v="1"/>
    <n v="5"/>
    <n v="1"/>
    <n v="5"/>
    <n v="5"/>
    <n v="1"/>
    <n v="8"/>
    <n v="7"/>
    <n v="8"/>
    <s v="Référentiel - Référentiels sémantiques métiers"/>
    <s v="Oui"/>
    <n v="10"/>
    <s v="Changement plus ou moins important"/>
    <s v="Changement assez important"/>
    <s v="Changement plus ou moins important"/>
    <s v="Changement assez important"/>
    <s v="Changement assez important"/>
    <s v="Changement très important"/>
    <s v="Changement faible"/>
    <s v="ND"/>
    <s v="Je suis prêt à plus ou moins changer"/>
    <s v="Je suis un peu prêt à changer"/>
    <s v="Je suis prêt à changer assez"/>
    <s v="Je suis prêt à plus ou moins changer"/>
    <s v="Je suis prêt à beaucoup changer"/>
    <s v="Je suis un peu prêt à changer"/>
    <s v="Je suis un peu prêt à changer"/>
    <s v="ND"/>
    <s v="Outils performants"/>
    <s v="Formation des professionnels"/>
    <s v="Aboutissement du projet"/>
    <s v="Personnel non qualifié"/>
    <s v="Données non sécurisées"/>
    <s v="ND"/>
    <s v="ND"/>
    <s v="ND"/>
    <s v="Formation du personnel"/>
    <s v="Sécuriser les données des patients"/>
    <s v="ND"/>
    <s v="ND"/>
    <s v="ND"/>
  </r>
  <r>
    <n v="169"/>
    <d v="2018-05-24T00:00:00"/>
    <x v="6"/>
    <s v="Ogoué et Lac"/>
    <s v="CHR-GRL"/>
    <s v="CHR"/>
    <s v="Public civil"/>
    <n v="217"/>
    <s v="Lambaréné"/>
    <m/>
    <m/>
    <m/>
    <d v="2009-12-15T00:00:00"/>
    <n v="76000"/>
    <n v="80"/>
    <n v="10"/>
    <n v="265"/>
    <s v="CHUL"/>
    <s v="GUIVOLOU"/>
    <s v="PELAGIE"/>
    <n v="45"/>
    <x v="3"/>
    <x v="5"/>
    <x v="0"/>
    <s v="USS"/>
    <n v="9"/>
    <x v="3"/>
    <n v="8"/>
    <n v="9"/>
    <n v="6"/>
    <n v="9"/>
    <n v="7"/>
    <s v="Collecte des données fiables "/>
    <s v="SIS utilisable dans tous le pays "/>
    <s v="Acessibilité aux données des patients"/>
    <x v="2"/>
    <x v="5"/>
    <x v="3"/>
    <x v="12"/>
    <s v="Echec du projet"/>
    <s v="Pas de couverture réseau"/>
    <s v="Mauvaise collecte des données"/>
    <s v="Réussite du projet "/>
    <s v="Réseau Internet de façon permanante"/>
    <s v="Equipements performants pour la collecte des données"/>
    <x v="2"/>
    <x v="2"/>
    <x v="2"/>
    <x v="2"/>
    <x v="3"/>
    <x v="2"/>
    <x v="2"/>
    <s v="ND"/>
    <s v="Systèmes d’Information Hospitaliers (SIH)"/>
    <s v="Référentiel - Identification des patients"/>
    <s v="Référentiel - Référentiels sémantiques métiers"/>
    <n v="6"/>
    <n v="5"/>
    <n v="7"/>
    <n v="6"/>
    <n v="6"/>
    <n v="8"/>
    <n v="8"/>
    <n v="7"/>
    <n v="7"/>
    <s v="Référentiel - Référentiels sémantiques métiers"/>
    <s v="Oui"/>
    <n v="9"/>
    <s v="Changement assez important"/>
    <s v="Changement très important"/>
    <s v="Changement assez important"/>
    <s v="Changement assez important"/>
    <s v="Changement très important"/>
    <s v="Changement très important"/>
    <s v="Changement assez important"/>
    <s v="ND"/>
    <s v="Je suis prêt à changer assez"/>
    <s v="Je suis prêt à beaucoup changer"/>
    <s v="Je suis prêt à changer assez"/>
    <s v="Je suis prêt à beaucoup changer"/>
    <s v="Je suis prêt à changer assez"/>
    <s v="Je suis prêt à changer assez"/>
    <s v="Je suis prêt à beaucoup changer"/>
    <s v="ND"/>
    <s v="Mise en œuvre effective du projet dans tout le pays"/>
    <s v="Formation continue de tous les professionnels"/>
    <s v="Doter toutes les structures d'outils informatiques"/>
    <s v="Mauvaise collecte de données"/>
    <s v="Personnel non formé"/>
    <s v="Manque d'outils informatiques"/>
    <s v="Réseau internet non fiable"/>
    <s v="Projet non pérenne "/>
    <s v="Formation à la collecte des données"/>
    <s v="Formation des utilisateurs"/>
    <s v="Equipements informatiques dans toutes les structures "/>
    <s v="Réseau haut débit"/>
    <s v="Pérenniser le projet"/>
  </r>
  <r>
    <n v="170"/>
    <d v="2018-05-24T00:00:00"/>
    <x v="6"/>
    <s v="Ogoué et Lac"/>
    <s v="CHR-GRL"/>
    <s v="CHR"/>
    <s v="Public civil"/>
    <n v="217"/>
    <s v="Lambaréné"/>
    <m/>
    <m/>
    <m/>
    <d v="2009-12-15T00:00:00"/>
    <n v="76000"/>
    <n v="80"/>
    <n v="10"/>
    <n v="265"/>
    <s v="CHUL"/>
    <s v="NKONO ALLOGO"/>
    <s v="DANY CARINE"/>
    <n v="34"/>
    <x v="3"/>
    <x v="6"/>
    <x v="0"/>
    <s v="Université Catholique d'Afrique Centrale (UACC)"/>
    <n v="4"/>
    <x v="6"/>
    <n v="8"/>
    <n v="10"/>
    <n v="5"/>
    <n v="10"/>
    <n v="10"/>
    <s v="Accès aux informations "/>
    <s v="Un SI dans toutes les structures"/>
    <s v="ND"/>
    <x v="4"/>
    <x v="5"/>
    <x v="12"/>
    <x v="4"/>
    <s v="Non respect du secret professionnel"/>
    <s v="ND"/>
    <s v="ND"/>
    <s v="Restreindre l'accès aux données"/>
    <s v="ND"/>
    <s v="ND"/>
    <x v="0"/>
    <x v="2"/>
    <x v="0"/>
    <x v="3"/>
    <x v="0"/>
    <x v="4"/>
    <x v="3"/>
    <s v="ND"/>
    <s v="Systèmes d’Information Hospitaliers (SIH)"/>
    <s v="Référentiel - Identification des patients"/>
    <s v="Référentiel - Référentiels sémantiques métiers"/>
    <n v="4"/>
    <n v="8"/>
    <n v="9"/>
    <n v="3"/>
    <n v="6"/>
    <n v="7"/>
    <n v="5"/>
    <n v="9"/>
    <n v="9"/>
    <s v="Référentiel - Référentiels sémantiques métiers"/>
    <s v="Oui"/>
    <n v="8"/>
    <s v="Changement assez important"/>
    <s v="Changement plus ou moins important"/>
    <s v="Changement assez important"/>
    <s v="Changement très important"/>
    <s v="Changement assez important"/>
    <s v="Changement plus ou moins important"/>
    <s v="Changement assez important"/>
    <s v="ND"/>
    <s v="Je suis prêt à changer assez"/>
    <s v="Je suis prêt à plus ou moins changer"/>
    <s v="Je suis prêt à changer assez"/>
    <s v="Je suis prêt à changer assez"/>
    <s v="Je suis prêt à changer assez"/>
    <s v="Je suis prêt à plus ou moins changer"/>
    <s v="Je suis prêt à beaucoup changer"/>
    <s v="ND"/>
    <s v="Accès aux informations de santé"/>
    <s v="Recruter le personnel "/>
    <s v="ND"/>
    <s v="Données confidentielles divulguées"/>
    <s v="Données non fiables"/>
    <s v="Personnel non qualifié"/>
    <s v="ND"/>
    <s v="ND"/>
    <s v="Lois de protections des patients"/>
    <s v="Sécuriser les données"/>
    <s v="Former les futurs utilisateurs"/>
    <s v="ND"/>
    <s v="ND"/>
  </r>
  <r>
    <n v="171"/>
    <d v="2018-05-24T00:00:00"/>
    <x v="6"/>
    <s v="Ogoué et Lac"/>
    <s v="CHR-GRL"/>
    <s v="CHR"/>
    <s v="Public civil"/>
    <n v="217"/>
    <s v="Lambaréné"/>
    <m/>
    <m/>
    <m/>
    <d v="2009-12-15T00:00:00"/>
    <n v="76000"/>
    <n v="80"/>
    <n v="10"/>
    <n v="265"/>
    <s v="CHUL"/>
    <s v="ESSOMEYO"/>
    <s v="MARIE CLAIRE"/>
    <n v="45"/>
    <x v="3"/>
    <x v="6"/>
    <x v="0"/>
    <s v="ENASS"/>
    <n v="8"/>
    <x v="6"/>
    <n v="1"/>
    <n v="10"/>
    <n v="10"/>
    <n v="10"/>
    <n v="10"/>
    <s v="Projet international"/>
    <s v="Formation des agents"/>
    <s v="Un SIS dans chaque structure de santé"/>
    <x v="4"/>
    <x v="3"/>
    <x v="0"/>
    <x v="2"/>
    <s v="Fuite des données"/>
    <s v="Projet très coûteux"/>
    <s v="ND"/>
    <s v="Imposer le respect du secret professionnel par des lois "/>
    <s v="Financement extérieur"/>
    <s v="ND"/>
    <x v="0"/>
    <x v="5"/>
    <x v="2"/>
    <x v="6"/>
    <x v="6"/>
    <x v="2"/>
    <x v="2"/>
    <s v="ND"/>
    <s v="Systèmes d’Information Hospitaliers (SIH)"/>
    <s v="Référentiel - Identification des patients"/>
    <s v="Référentiel - Référentiels sémantiques métiers"/>
    <n v="7"/>
    <n v="5"/>
    <n v="5"/>
    <n v="6"/>
    <n v="6"/>
    <n v="5"/>
    <n v="6"/>
    <n v="5"/>
    <n v="5"/>
    <s v="Système d'information des structures privées et praticiens libéraux"/>
    <s v="Oui"/>
    <n v="10"/>
    <s v="Changement plus ou moins important"/>
    <s v="Changement plus ou moins important"/>
    <s v="Changement plus ou moins important"/>
    <s v="Changement plus ou moins important"/>
    <s v="Changement plus ou moins important"/>
    <s v="Changement plus ou moins important"/>
    <s v="Changement plus ou moins important"/>
    <s v="ND"/>
    <s v="Je suis prêt à beaucoup changer"/>
    <s v="Je suis prêt à beaucoup changer"/>
    <s v="Je suis prêt à beaucoup changer"/>
    <s v="Je suis prêt à beaucoup changer"/>
    <s v="Je suis prêt à changer assez"/>
    <s v="Je suis prêt à beaucoup changer"/>
    <s v="Je suis prêt à beaucoup changer"/>
    <s v="SIS apportera un grand changement au CHR"/>
    <s v="Un référentiel patient "/>
    <s v="ND"/>
    <s v="ND"/>
    <s v="Perte du ficher (historique non accessible dans le système) d'un patient"/>
    <s v="ND"/>
    <s v="ND"/>
    <s v="ND"/>
    <s v="ND"/>
    <s v="Bonne organisation du SIS"/>
    <s v="ND"/>
    <s v="ND"/>
    <s v="ND"/>
    <s v="ND"/>
  </r>
  <r>
    <n v="172"/>
    <d v="2018-05-24T00:00:00"/>
    <x v="6"/>
    <s v="Ogoué et Lac"/>
    <s v="CHR-GRL"/>
    <s v="CHR"/>
    <s v="Public civil"/>
    <n v="217"/>
    <s v="Lambaréné"/>
    <m/>
    <m/>
    <m/>
    <d v="2009-12-15T00:00:00"/>
    <n v="76000"/>
    <n v="80"/>
    <n v="10"/>
    <n v="265"/>
    <s v="CHUL"/>
    <s v="MOUELE"/>
    <s v="MODESTE"/>
    <n v="44"/>
    <x v="0"/>
    <x v="0"/>
    <x v="0"/>
    <s v="ENASS"/>
    <n v="8"/>
    <x v="8"/>
    <n v="5"/>
    <n v="10"/>
    <n v="1"/>
    <n v="10"/>
    <n v="1"/>
    <s v="Amélioration de la situation sanitaire au gabon"/>
    <s v="Données fiables"/>
    <s v="Amélioration de la qualité des soins"/>
    <x v="4"/>
    <x v="0"/>
    <x v="11"/>
    <x v="4"/>
    <s v="Absence des NTIC"/>
    <s v="Absence de réseau internet"/>
    <s v="Personnel non formé"/>
    <s v="Equipements et formation du personnel"/>
    <s v="Internet haut débit dans tout le pays"/>
    <s v="Formation du personnel"/>
    <x v="0"/>
    <x v="2"/>
    <x v="0"/>
    <x v="3"/>
    <x v="0"/>
    <x v="4"/>
    <x v="2"/>
    <s v="Pas d'interêt du personnel  accordé au SIS"/>
    <s v="Systèmes d’Information Hospitaliers (SIH)"/>
    <s v="Référentiel - Identification des patients"/>
    <s v="Référentiel - Référentiels sémantiques métiers"/>
    <n v="10"/>
    <n v="10"/>
    <n v="10"/>
    <n v="7"/>
    <n v="9"/>
    <n v="9"/>
    <n v="10"/>
    <n v="8"/>
    <n v="8"/>
    <s v="Système d'information des structures privées et praticiens libéraux"/>
    <s v="Oui"/>
    <n v="10"/>
    <s v="Changement très important"/>
    <s v="Changement très important"/>
    <s v="Changement très important"/>
    <s v="Changement très important"/>
    <s v="Changement assez important"/>
    <s v="Changement très important"/>
    <s v="Changement assez important"/>
    <s v="Ce sous-projet permettra une analyse rapide des données de la structure"/>
    <s v="Je suis prêt à beaucoup changer"/>
    <s v="Je suis prêt à beaucoup changer"/>
    <s v="Je suis prêt à beaucoup changer"/>
    <s v="Je suis prêt à beaucoup changer"/>
    <s v="Je suis prêt à beaucoup changer"/>
    <s v="Je suis prêt à changer assez"/>
    <s v="Je suis prêt à changer assez"/>
    <s v="Ce sous-projet va booster le changement de comportement du personnel soignant"/>
    <s v="Mettre en réseau les équipements"/>
    <s v="Installer le SIS dans tous les services"/>
    <s v="Formation du personnel à l'utilisation"/>
    <s v="Piratage du système"/>
    <s v="Pas d'outils informatiques"/>
    <s v="Personnel non qualifié"/>
    <s v="ND"/>
    <s v="ND"/>
    <s v="Sécuriser le SIS"/>
    <s v="Fournir les équipements"/>
    <s v="Formation du personnel"/>
    <s v="ND"/>
    <s v="ND"/>
  </r>
  <r>
    <n v="173"/>
    <d v="2018-05-24T00:00:00"/>
    <x v="6"/>
    <s v="Ogoué et Lac"/>
    <s v="Hôpital A. Schweitzer"/>
    <s v="Hôpital"/>
    <s v="Privé"/>
    <n v="240"/>
    <s v="Lambaréné"/>
    <m/>
    <m/>
    <m/>
    <n v="1913"/>
    <n v="76000"/>
    <n v="70"/>
    <n v="30"/>
    <n v="300"/>
    <s v="CHUL"/>
    <s v="HOUMBABE"/>
    <s v="ADANDE ABEL"/>
    <n v="45"/>
    <x v="3"/>
    <x v="2"/>
    <x v="21"/>
    <s v="USS"/>
    <n v="16"/>
    <x v="6"/>
    <n v="5"/>
    <n v="8"/>
    <n v="1"/>
    <n v="5"/>
    <n v="5"/>
    <s v="Optimiser la collecte des données"/>
    <s v="Meilleure prise en charge des patients"/>
    <s v="Facilité le travail aux professionnels de santé"/>
    <x v="6"/>
    <x v="0"/>
    <x v="3"/>
    <x v="11"/>
    <s v="Adaptation des agents"/>
    <s v="Difficulter de s'adapter"/>
    <s v="ND"/>
    <s v="Formation des utilisateurs"/>
    <s v="Sensibilisation"/>
    <s v="ND"/>
    <x v="0"/>
    <x v="2"/>
    <x v="2"/>
    <x v="4"/>
    <x v="0"/>
    <x v="4"/>
    <x v="3"/>
    <s v="Mise en œuvre immédiate du projet"/>
    <s v="Télémédecine comme fonction déportée de l'hôpital et intégrée à tous les processus de prise en charge"/>
    <s v="Système d'information des structures privées et praticiens libéraux"/>
    <s v="Référentiel - Identification des professionnels et des structures"/>
    <n v="8"/>
    <n v="10"/>
    <n v="10"/>
    <n v="7"/>
    <n v="7"/>
    <n v="7"/>
    <n v="7"/>
    <n v="7"/>
    <n v="7"/>
    <s v="Télémédecine comme fonction déportée de l'hôpital et intégrée à tous les processus de prise en charge"/>
    <s v="Oui"/>
    <n v="7"/>
    <s v="Changement assez important"/>
    <s v="Changement assez important"/>
    <s v="Changement plus ou moins important"/>
    <s v="Changement assez important"/>
    <s v="Changement assez important"/>
    <s v="Changement assez important"/>
    <s v="Changement plus ou moins important"/>
    <s v="Echange entre professionnels de santé"/>
    <s v="Je suis prêt à beaucoup changer"/>
    <s v="Je suis prêt à beaucoup changer"/>
    <s v="Je suis prêt à changer assez"/>
    <s v="Je suis prêt à changer assez"/>
    <s v="Je suis prêt à changer assez"/>
    <s v="Je suis prêt à changer assez"/>
    <s v="Je suis prêt à plus ou moins changer"/>
    <s v="ND"/>
    <s v="Amélioration de compétence"/>
    <s v="ND"/>
    <s v="ND"/>
    <s v="ND"/>
    <s v="ND"/>
    <s v="ND"/>
    <s v="ND"/>
    <s v="ND"/>
    <s v="ND"/>
    <s v="ND"/>
    <s v="ND"/>
    <s v="ND"/>
    <s v="ND"/>
  </r>
  <r>
    <n v="174"/>
    <d v="2018-05-24T00:00:00"/>
    <x v="6"/>
    <s v="Ogoué et Lac"/>
    <s v="Hôpital A. Schweitzer"/>
    <s v="Hôpital"/>
    <s v="Privé"/>
    <n v="240"/>
    <s v="Lambaréné"/>
    <m/>
    <m/>
    <m/>
    <n v="1913"/>
    <n v="76000"/>
    <n v="70"/>
    <n v="30"/>
    <n v="300"/>
    <s v="CHUL"/>
    <s v="ONDO EDZANG"/>
    <s v="SIMON PIERRE"/>
    <n v="38"/>
    <x v="2"/>
    <x v="7"/>
    <x v="25"/>
    <s v="USS"/>
    <s v="9mois"/>
    <x v="7"/>
    <n v="5"/>
    <n v="10"/>
    <n v="3"/>
    <n v="10"/>
    <n v="4"/>
    <s v="Connaissance sur l'outil informatique"/>
    <s v="Meilleur diagnostic"/>
    <s v="Partage rapide des informations"/>
    <x v="1"/>
    <x v="3"/>
    <x v="3"/>
    <x v="7"/>
    <s v="Faible taux d'adhésion des professionnels de santé"/>
    <s v="Connexion reséau non fiable"/>
    <s v="ND"/>
    <s v="Sensibilisation"/>
    <s v="Internet haut débit dans tout le pays"/>
    <s v="ND"/>
    <x v="5"/>
    <x v="2"/>
    <x v="2"/>
    <x v="3"/>
    <x v="0"/>
    <x v="4"/>
    <x v="4"/>
    <s v="ND"/>
    <s v="Télémédecine comme fonction déportée de l'hôpital et intégrée à tous les processus de prise en charge"/>
    <s v="Système d'information des structures privées et praticiens libéraux"/>
    <s v="Référentiel - Identification des professionnels et des structures"/>
    <n v="10"/>
    <n v="10"/>
    <n v="4"/>
    <n v="9"/>
    <n v="9"/>
    <n v="6"/>
    <n v="5"/>
    <n v="6"/>
    <n v="5"/>
    <s v="Télémédecine comme fonction déportée de l'hôpital et intégrée à tous les processus de prise en charge"/>
    <s v="Oui"/>
    <n v="9"/>
    <s v="Changement assez important"/>
    <s v="Changement plus ou moins important"/>
    <s v="Changement assez important"/>
    <s v="Changement plus ou moins important"/>
    <s v="Changement assez important"/>
    <s v="changement faible"/>
    <s v="Changement plus ou moins important"/>
    <s v="ND"/>
    <s v="Je suis prêt à changer assez"/>
    <s v="Je suis prêt à changer assez"/>
    <s v="Je suis prêt à changer assez"/>
    <s v="Je suis prêt à plus ou moins changer"/>
    <s v="Je suis prêt à plus ou moins changer"/>
    <s v="Je suis prêt à plus ou moins changer"/>
    <s v="Je suis prêt à plus ou moins changer"/>
    <s v="ND"/>
    <s v="Formation du personnel"/>
    <s v="ND"/>
    <s v="ND"/>
    <s v="Pas de réseau internet fiable"/>
    <s v="ND"/>
    <s v="ND"/>
    <s v="ND"/>
    <s v="ND"/>
    <s v="Internet haut débit"/>
    <s v="ND"/>
    <s v="ND"/>
    <s v="ND"/>
    <s v="ND"/>
  </r>
  <r>
    <n v="175"/>
    <d v="2018-05-24T00:00:00"/>
    <x v="6"/>
    <s v="Ogoué et Lac"/>
    <s v="Hôpital A. Schweitzer"/>
    <s v="Hôpital"/>
    <s v="Privé"/>
    <n v="240"/>
    <s v="Lambaréné"/>
    <m/>
    <m/>
    <m/>
    <n v="1913"/>
    <n v="76000"/>
    <n v="70"/>
    <n v="30"/>
    <n v="300"/>
    <s v="CHUL"/>
    <s v="BAYIBWILY B."/>
    <s v="GUILLAUME"/>
    <n v="39"/>
    <x v="3"/>
    <x v="2"/>
    <x v="67"/>
    <s v="Institut Supérieur des Techniques Médicales de KINSHASA"/>
    <n v="8"/>
    <x v="8"/>
    <n v="8"/>
    <n v="8"/>
    <n v="8"/>
    <n v="7"/>
    <n v="7"/>
    <s v="Rapidité du traitement de l'information sanitaire"/>
    <s v="Confidentialité"/>
    <s v="Rentabilité"/>
    <x v="4"/>
    <x v="4"/>
    <x v="12"/>
    <x v="7"/>
    <s v="Piratage du SIS "/>
    <s v="ND"/>
    <s v="ND"/>
    <s v="Sécurisation du système"/>
    <s v="ND"/>
    <s v="ND"/>
    <x v="6"/>
    <x v="5"/>
    <x v="4"/>
    <x v="2"/>
    <x v="3"/>
    <x v="2"/>
    <x v="6"/>
    <s v="Un système important"/>
    <s v="Télémédecine comme fonction déportée de l'hôpital et intégrée à tous les processus de prise en charge"/>
    <s v="Système d'information des structures privées et praticiens libéraux"/>
    <s v="Référentiel - Identification des professionnels et des structures"/>
    <n v="10"/>
    <n v="7"/>
    <n v="10"/>
    <n v="8"/>
    <n v="9"/>
    <n v="8"/>
    <n v="7"/>
    <n v="7"/>
    <n v="7"/>
    <s v="Télémédecine comme fonction déportée de l'hôpital et intégrée à tous les processus de prise en charge"/>
    <s v="Oui"/>
    <n v="10"/>
    <s v="Changement assez important"/>
    <s v="Changement très important"/>
    <s v="Changement plus ou moins important"/>
    <s v="Changement faible"/>
    <s v="Changement très important"/>
    <s v="Changement très important"/>
    <s v="Changement faible"/>
    <s v="Bon sous-projet"/>
    <s v="Je suis prêt à changer assez"/>
    <s v="Je suis prêt à changer assez"/>
    <s v="Je suis prêt à changer assez"/>
    <s v="Je suis prêt à changer assez"/>
    <s v="Je suis prêt à changer assez"/>
    <s v="Je suis prêt à changer assez"/>
    <s v="Je ne suis pas du tout prêt à changer"/>
    <s v="ND"/>
    <s v="La fiabilité"/>
    <s v="La pérennisation"/>
    <s v="La protection des données"/>
    <s v="Les défaillances"/>
    <s v="Aboutissement du projet"/>
    <s v="Sécurité des données"/>
    <s v="ND"/>
    <s v="ND"/>
    <s v="Prévoir un système de secours"/>
    <s v="Aboutissement du projet"/>
    <s v="Sécurisation des données des patients"/>
    <s v="ND"/>
    <s v="ND"/>
  </r>
  <r>
    <n v="176"/>
    <d v="2018-05-24T00:00:00"/>
    <x v="6"/>
    <s v="Ogoué et Lac"/>
    <s v="Hôpital A. Schweitzer"/>
    <s v="Hôpital"/>
    <s v="Privé"/>
    <n v="240"/>
    <s v="Lambaréné"/>
    <m/>
    <m/>
    <m/>
    <n v="1913"/>
    <n v="76000"/>
    <n v="70"/>
    <n v="30"/>
    <n v="300"/>
    <s v="CHUL"/>
    <s v="ANVANE "/>
    <s v="PATRICK"/>
    <n v="59"/>
    <x v="2"/>
    <x v="7"/>
    <x v="25"/>
    <s v="FMSS"/>
    <n v="19"/>
    <x v="8"/>
    <n v="5"/>
    <n v="10"/>
    <n v="1"/>
    <n v="10"/>
    <n v="6"/>
    <s v="Efficacité"/>
    <s v="Gain de temps"/>
    <s v="Fiabilité"/>
    <x v="4"/>
    <x v="0"/>
    <x v="3"/>
    <x v="7"/>
    <s v="ND"/>
    <s v="ND"/>
    <s v="ND"/>
    <s v="ND"/>
    <s v="ND"/>
    <s v="ND"/>
    <x v="5"/>
    <x v="0"/>
    <x v="0"/>
    <x v="3"/>
    <x v="3"/>
    <x v="0"/>
    <x v="4"/>
    <s v="ND"/>
    <s v="Télémédecine comme fonction déportée de l'hôpital et intégrée à tous les processus de prise en charge"/>
    <s v="Système d'information des structures privées et praticiens libéraux"/>
    <s v="Référentiel - Identification des professionnels et des structures"/>
    <n v="9"/>
    <n v="9"/>
    <n v="9"/>
    <n v="10"/>
    <n v="10"/>
    <n v="10"/>
    <n v="10"/>
    <n v="10"/>
    <n v="10"/>
    <s v="Référentiel - Identification des professionnels et des structures"/>
    <s v="Oui"/>
    <n v="10"/>
    <s v="Changement assez important"/>
    <s v="Changement assez important"/>
    <s v="Changement plus ou moins important"/>
    <s v="Changement plus ou moins important"/>
    <s v="Changement plus ou moins important"/>
    <s v="Changement trè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 suivi des patients"/>
    <s v="ND"/>
    <s v="ND"/>
    <s v="Piratage du système"/>
    <s v="ND"/>
    <s v="ND"/>
    <s v="ND"/>
    <s v="ND"/>
    <s v="Sécuriser le système"/>
    <s v="ND"/>
    <s v="ND"/>
    <s v="ND"/>
    <s v="ND"/>
  </r>
  <r>
    <n v="177"/>
    <d v="2018-05-24T00:00:00"/>
    <x v="6"/>
    <s v="Ogoué et Lac"/>
    <s v="Hôpital A. Schweitzer"/>
    <s v="Hôpital"/>
    <s v="Privé"/>
    <n v="240"/>
    <s v="Lambaréné"/>
    <m/>
    <m/>
    <m/>
    <n v="1913"/>
    <n v="76000"/>
    <n v="70"/>
    <n v="30"/>
    <n v="300"/>
    <s v="CHUL"/>
    <s v="NZOULI"/>
    <s v="SEVERIN SIDOINE"/>
    <n v="44"/>
    <x v="3"/>
    <x v="6"/>
    <x v="0"/>
    <s v="Ecole de Santé de Bongolo"/>
    <n v="6"/>
    <x v="9"/>
    <n v="1"/>
    <n v="10"/>
    <n v="5"/>
    <n v="10"/>
    <n v="5"/>
    <s v="Réalisation effective du projet"/>
    <s v="Efficacité du projet"/>
    <s v="Amélioration de la santé sanitaire"/>
    <x v="4"/>
    <x v="3"/>
    <x v="0"/>
    <x v="0"/>
    <s v="Mauvaise productivité des agents"/>
    <s v="ND"/>
    <s v="ND"/>
    <s v="Motivation du personnel"/>
    <s v="ND"/>
    <s v="ND"/>
    <x v="2"/>
    <x v="5"/>
    <x v="4"/>
    <x v="2"/>
    <x v="2"/>
    <x v="2"/>
    <x v="2"/>
    <s v="ND"/>
    <s v="Télémédecine comme fonction déportée de l'hôpital et intégrée à tous les processus de prise en charge"/>
    <s v="Système d'information des structures privées et praticiens libéraux"/>
    <s v="Référentiel - Identification des professionnels et des structures"/>
    <n v="5"/>
    <n v="5"/>
    <n v="10"/>
    <n v="8"/>
    <n v="8"/>
    <n v="10"/>
    <n v="5"/>
    <n v="5"/>
    <n v="10"/>
    <s v="Système d'information des structures privées et praticiens libéraux"/>
    <s v="Oui"/>
    <n v="10"/>
    <s v="Changement assez important"/>
    <s v="Changement très important"/>
    <s v="Changement très important"/>
    <s v="Changement très important"/>
    <s v="Changement assez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Projet viable"/>
    <s v="Projet performant"/>
    <s v="Amélioration de la santé gabonaise"/>
    <s v="Mauvaise productivité"/>
    <s v="Internet non fiable"/>
    <s v="Equipements vétustes"/>
    <s v="ND"/>
    <s v="ND"/>
    <s v="Motivation et suivi des acteurs"/>
    <s v="Installer la fibre optique"/>
    <s v="Equipements informatiques dans toutes les structures "/>
    <s v="ND"/>
    <s v="ND"/>
  </r>
  <r>
    <n v="178"/>
    <d v="2018-05-24T00:00:00"/>
    <x v="6"/>
    <s v="Ogoué et Lac"/>
    <s v="Hôpital A. Schweitzer"/>
    <s v="Hôpital"/>
    <s v="Privé"/>
    <n v="240"/>
    <s v="Lambaréné"/>
    <m/>
    <m/>
    <m/>
    <n v="1913"/>
    <n v="76000"/>
    <n v="70"/>
    <n v="30"/>
    <n v="300"/>
    <s v="CHUL"/>
    <s v="KOMBA MOUBELE"/>
    <s v="CONSTANCE"/>
    <n v="52"/>
    <x v="3"/>
    <x v="6"/>
    <x v="0"/>
    <s v="ENASS"/>
    <n v="29"/>
    <x v="1"/>
    <n v="2"/>
    <n v="4"/>
    <n v="6"/>
    <n v="9"/>
    <n v="8"/>
    <s v="La formation "/>
    <s v="La réussite"/>
    <s v="ND"/>
    <x v="2"/>
    <x v="5"/>
    <x v="10"/>
    <x v="4"/>
    <s v="Continuité du projet "/>
    <s v="Financement du projet"/>
    <s v="ND"/>
    <s v="Mettre en œuvre le projet dans tout le pays"/>
    <s v="Financement extérieur"/>
    <s v="ND"/>
    <x v="2"/>
    <x v="2"/>
    <x v="4"/>
    <x v="2"/>
    <x v="2"/>
    <x v="3"/>
    <x v="4"/>
    <s v="ND"/>
    <s v="Télémédecine comme fonction déportée de l'hôpital et intégrée à tous les processus de prise en charge"/>
    <s v="Système d'information des structures privées et praticiens libéraux"/>
    <s v="Référentiel - Identification des professionnels et des structures"/>
    <n v="7"/>
    <n v="8"/>
    <n v="2"/>
    <n v="8"/>
    <n v="8"/>
    <n v="2"/>
    <n v="8"/>
    <n v="7"/>
    <n v="3"/>
    <s v="Référentiel - Identification des professionnels et des structures"/>
    <s v="Oui"/>
    <n v="9"/>
    <s v="Changement assez important"/>
    <s v="Changement assez important"/>
    <s v="Changement très important"/>
    <s v="Changement assez important"/>
    <s v="Changement assez important"/>
    <s v="Changement très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Réussite du projet évidente"/>
    <s v="La réussite au niveau national"/>
    <s v="La pratique"/>
    <s v="ND"/>
    <s v="Réticence des personnels"/>
    <s v="ND"/>
    <s v="ND"/>
    <s v="ND"/>
    <s v="ND"/>
    <s v="Sensibilisation et formation continue"/>
    <s v="ND"/>
    <s v="ND"/>
    <s v="ND"/>
    <s v="ND"/>
  </r>
  <r>
    <n v="179"/>
    <d v="2018-05-24T00:00:00"/>
    <x v="6"/>
    <s v="Ogoué et Lac"/>
    <s v="Hôpital A. Schweitzer"/>
    <s v="Hôpital"/>
    <s v="Privé"/>
    <n v="240"/>
    <s v="Lambaréné"/>
    <m/>
    <m/>
    <m/>
    <n v="1913"/>
    <n v="76000"/>
    <n v="70"/>
    <n v="30"/>
    <n v="300"/>
    <s v="CHUL"/>
    <s v="ATOME"/>
    <s v="FRIDIA"/>
    <n v="28"/>
    <x v="2"/>
    <x v="4"/>
    <x v="0"/>
    <s v="Université de Dakar"/>
    <s v="8mois"/>
    <x v="6"/>
    <n v="5"/>
    <n v="7"/>
    <n v="3"/>
    <n v="7"/>
    <n v="7"/>
    <s v="Amélioration de la prise en charge du patient"/>
    <s v="Données de santé disponible"/>
    <s v="ND"/>
    <x v="6"/>
    <x v="5"/>
    <x v="2"/>
    <x v="3"/>
    <s v="Données non sécurisées"/>
    <s v="ND"/>
    <s v="ND"/>
    <s v="Sécuriser les données des patients"/>
    <s v="ND"/>
    <s v="ND"/>
    <x v="0"/>
    <x v="2"/>
    <x v="0"/>
    <x v="3"/>
    <x v="3"/>
    <x v="0"/>
    <x v="4"/>
    <s v="ND"/>
    <s v="Télémédecine comme fonction déportée de l'hôpital et intégrée à tous les processus de prise en charge"/>
    <s v="Système d'information des structures privées et praticiens libéraux"/>
    <s v="Référentiel - Identification des professionnels et des structures"/>
    <n v="6"/>
    <n v="4"/>
    <n v="1"/>
    <n v="9"/>
    <n v="9"/>
    <n v="9"/>
    <n v="5"/>
    <n v="5"/>
    <n v="5"/>
    <s v="Système d'information des structures privées et praticiens libéraux"/>
    <s v="Oui"/>
    <n v="8"/>
    <s v="Changement plus ou moins important"/>
    <s v="Changement assez important"/>
    <s v="Changement assez important"/>
    <s v="Changement assez important"/>
    <s v="Changement assez important"/>
    <s v="Changement assez important"/>
    <s v="Changement plus ou moins important"/>
    <s v="ND"/>
    <s v="Je suis prêt à plus ou moins changer"/>
    <s v="Je suis prêt à plus ou moins changer"/>
    <s v="Je suis prêt à plus ou moins changer"/>
    <s v="Je suis prêt à plus ou moins changer"/>
    <s v="Je suis prêt à plus ou moins changer"/>
    <s v="Je suis prêt à plus ou moins changer"/>
    <s v="Je suis prêt à plus ou moins changer"/>
    <s v="ND"/>
    <s v="ND"/>
    <s v="ND"/>
    <s v="ND"/>
    <s v="ND"/>
    <s v="ND"/>
    <s v="ND"/>
    <s v="ND"/>
    <s v="ND"/>
    <s v="ND"/>
    <s v="ND"/>
    <s v="ND"/>
    <s v="ND"/>
    <s v="ND"/>
  </r>
  <r>
    <n v="180"/>
    <d v="2018-05-24T00:00:00"/>
    <x v="6"/>
    <s v="Ogoué et Lac"/>
    <s v="Hôpital A. Schweitzer"/>
    <s v="Hôpital"/>
    <s v="Privé"/>
    <n v="240"/>
    <s v="Lambaréné"/>
    <m/>
    <m/>
    <m/>
    <n v="1913"/>
    <n v="76000"/>
    <n v="70"/>
    <n v="30"/>
    <n v="300"/>
    <s v="CHUL"/>
    <s v="ANGUENGUE"/>
    <s v="NADINE"/>
    <n v="40"/>
    <x v="3"/>
    <x v="6"/>
    <x v="0"/>
    <s v="EGAPS /Port Gentil"/>
    <n v="17"/>
    <x v="9"/>
    <n v="5"/>
    <n v="7"/>
    <n v="6"/>
    <n v="9"/>
    <n v="9"/>
    <s v="La réussite du projet"/>
    <s v="Efficacité du projet"/>
    <s v="ND"/>
    <x v="3"/>
    <x v="4"/>
    <x v="13"/>
    <x v="2"/>
    <s v="ND"/>
    <s v="ND"/>
    <s v="ND"/>
    <s v="ND"/>
    <s v="ND"/>
    <s v="ND"/>
    <x v="2"/>
    <x v="2"/>
    <x v="2"/>
    <x v="2"/>
    <x v="3"/>
    <x v="2"/>
    <x v="2"/>
    <s v="ND"/>
    <s v="Télémédecine comme fonction déportée de l'hôpital et intégrée à tous les processus de prise en charge"/>
    <s v="Système d'information des structures privées et praticiens libéraux"/>
    <s v="Référentiel - Identification des professionnels et des structures"/>
    <n v="5"/>
    <n v="7"/>
    <n v="8"/>
    <n v="6"/>
    <n v="7"/>
    <n v="8"/>
    <n v="6"/>
    <n v="7"/>
    <n v="8"/>
    <s v="Référentiel - Identification des professionnels et des structures"/>
    <s v="Oui"/>
    <n v="10"/>
    <s v="Changement assez important"/>
    <s v="Changement assez important"/>
    <s v="Changement très important"/>
    <s v="Changement très important"/>
    <s v="Changement très important"/>
    <s v="Changement très important"/>
    <s v="Changement assez important"/>
    <s v="ND"/>
    <s v="Je suis prêt à changer assez"/>
    <s v="Je suis prêt à changer assez"/>
    <s v="Je suis prêt à changer assez"/>
    <s v="Je suis prêt à beaucoup changer"/>
    <s v="Je suis prêt à beaucoup changer"/>
    <s v="Je suis prêt à beaucoup changer"/>
    <s v="Je suis prêt à changer assez"/>
    <s v="ND"/>
    <s v="Compréhension"/>
    <s v="Adhésion"/>
    <s v="Changement de comportement"/>
    <s v="ND"/>
    <s v="ND"/>
    <s v="ND"/>
    <s v="ND"/>
    <s v="ND"/>
    <s v="ND"/>
    <s v="ND"/>
    <s v="ND"/>
    <s v="ND"/>
    <s v="ND"/>
  </r>
  <r>
    <n v="181"/>
    <d v="2018-05-24T00:00:00"/>
    <x v="6"/>
    <s v="Ogoué et Lac"/>
    <s v="Hôpital A. Schweitzer"/>
    <s v="Hôpital"/>
    <s v="Privé"/>
    <n v="240"/>
    <s v="Lambaréné"/>
    <m/>
    <m/>
    <m/>
    <n v="1913"/>
    <n v="76000"/>
    <n v="70"/>
    <n v="30"/>
    <n v="300"/>
    <s v="CHUL"/>
    <s v="MBINA"/>
    <s v="PHILOMENE"/>
    <n v="46"/>
    <x v="3"/>
    <x v="6"/>
    <x v="0"/>
    <s v="Centre de formation"/>
    <n v="20"/>
    <x v="9"/>
    <n v="5"/>
    <n v="8"/>
    <n v="6"/>
    <n v="8"/>
    <n v="8"/>
    <s v="Renouvellement d'équipements de travail"/>
    <s v="ND"/>
    <s v="ND"/>
    <x v="4"/>
    <x v="2"/>
    <x v="5"/>
    <x v="7"/>
    <s v="ND"/>
    <s v="ND"/>
    <s v="ND"/>
    <s v="ND"/>
    <s v="ND"/>
    <s v="ND"/>
    <x v="2"/>
    <x v="2"/>
    <x v="2"/>
    <x v="3"/>
    <x v="3"/>
    <x v="2"/>
    <x v="2"/>
    <s v="ND"/>
    <s v="Télémédecine comme fonction déportée de l'hôpital et intégrée à tous les processus de prise en charge"/>
    <s v="Système d'information des structures privées et praticiens libéraux"/>
    <s v="Référentiel - Identification des professionnels et des structures"/>
    <n v="3"/>
    <n v="5"/>
    <n v="5"/>
    <n v="8"/>
    <n v="8"/>
    <n v="8"/>
    <n v="10"/>
    <n v="10"/>
    <n v="8"/>
    <s v="Référentiel - Identification des professionnels et des structures"/>
    <s v="Oui"/>
    <n v="7"/>
    <s v="Changement plus ou moins important"/>
    <s v="Changement plus ou moins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beaucoup changer"/>
    <s v="Je suis prêt à changer assez"/>
    <s v="Je suis prêt à changer assez"/>
    <s v="ND"/>
    <s v="ND"/>
    <s v="ND"/>
    <s v="ND"/>
    <s v="ND"/>
    <s v="ND"/>
    <s v="ND"/>
    <s v="ND"/>
    <s v="ND"/>
    <s v="ND"/>
    <s v="ND"/>
    <s v="ND"/>
    <s v="ND"/>
    <s v="ND"/>
  </r>
  <r>
    <n v="182"/>
    <d v="2018-05-24T00:00:00"/>
    <x v="6"/>
    <s v="Ogoué et Lac"/>
    <s v="Hôpital A. Schweitzer"/>
    <s v="Hôpital"/>
    <s v="Privé"/>
    <n v="240"/>
    <s v="Lambaréné"/>
    <m/>
    <m/>
    <m/>
    <n v="1913"/>
    <n v="76000"/>
    <n v="70"/>
    <n v="30"/>
    <n v="300"/>
    <s v="CHUL"/>
    <s v="BARRAULT"/>
    <s v="CAROLE"/>
    <n v="44"/>
    <x v="3"/>
    <x v="6"/>
    <x v="0"/>
    <s v="Institut ste Angèle"/>
    <n v="20"/>
    <x v="2"/>
    <n v="3"/>
    <n v="5"/>
    <n v="3"/>
    <n v="8"/>
    <n v="8"/>
    <s v="Amélioration du SI "/>
    <s v="Gain de temps"/>
    <s v="ND"/>
    <x v="3"/>
    <x v="2"/>
    <x v="5"/>
    <x v="12"/>
    <s v="ND"/>
    <s v="ND"/>
    <s v="ND"/>
    <s v="ND"/>
    <s v="ND"/>
    <s v="ND"/>
    <x v="3"/>
    <x v="3"/>
    <x v="3"/>
    <x v="4"/>
    <x v="4"/>
    <x v="0"/>
    <x v="0"/>
    <s v="ND"/>
    <s v="Télémédecine comme fonction déportée de l'hôpital et intégrée à tous les processus de prise en charge"/>
    <s v="Système d'information des structures privées et praticiens libéraux"/>
    <s v="Référentiel - Identification des professionnels et des structures"/>
    <n v="7"/>
    <n v="7"/>
    <n v="7"/>
    <n v="6"/>
    <n v="8"/>
    <n v="8"/>
    <n v="5"/>
    <n v="5"/>
    <n v="5"/>
    <s v="Système d'information des structures privées et praticiens libéraux"/>
    <s v="Oui"/>
    <n v="9"/>
    <s v="Changement assez important"/>
    <s v="Changement plus ou moins important"/>
    <s v="Changement assez important"/>
    <s v="Changement assez important"/>
    <s v="Changement plus ou moins important"/>
    <s v="Changement plus ou moins important"/>
    <s v="Changement très important"/>
    <s v="ND"/>
    <s v="Je suis prêt à beaucoup changer"/>
    <s v="Je suis prêt à changer assez"/>
    <s v="Je suis prêt à changer assez"/>
    <s v="Je suis prêt à changer assez"/>
    <s v="Je suis prêt à beaucoup changer"/>
    <s v="Je suis prêt à beaucoup changer"/>
    <s v="Je suis prêt à changer assez"/>
    <s v="ND"/>
    <s v="Compétences renforcées"/>
    <s v="Bonne organisation"/>
    <s v="Système de contrôle "/>
    <s v="Mauvaise compréhension du sous- projet"/>
    <s v="Personnel non qualifié"/>
    <s v="ND"/>
    <s v="ND"/>
    <s v="ND"/>
    <s v="Communication approfondie et sensibilisation continue"/>
    <s v="Formation du personnel sanitaire et administratif"/>
    <s v="ND"/>
    <s v="ND"/>
    <s v="ND"/>
  </r>
  <r>
    <n v="183"/>
    <d v="2018-05-24T00:00:00"/>
    <x v="6"/>
    <s v="Ogoué et Lac"/>
    <s v="Hôpital A. Schweitzer"/>
    <s v="Hôpital"/>
    <s v="Privé"/>
    <n v="240"/>
    <s v="Lambaréné"/>
    <m/>
    <m/>
    <m/>
    <n v="1913"/>
    <n v="76000"/>
    <n v="70"/>
    <n v="30"/>
    <n v="300"/>
    <s v="CHUL"/>
    <s v="MEVIE"/>
    <s v="EDITH "/>
    <n v="47"/>
    <x v="3"/>
    <x v="6"/>
    <x v="0"/>
    <s v="Centre de formation ESAO"/>
    <n v="21"/>
    <x v="6"/>
    <n v="5"/>
    <n v="10"/>
    <n v="2"/>
    <n v="10"/>
    <n v="5"/>
    <s v="Changement des fichiers"/>
    <s v="Amélioration des conditions de travail"/>
    <s v="Stockage des données sanitaires"/>
    <x v="4"/>
    <x v="0"/>
    <x v="0"/>
    <x v="12"/>
    <s v="Non aboutissement du projet"/>
    <s v="Pas de financement au projet"/>
    <s v="Mauvaise gestion"/>
    <s v="Organisation et suivi continue"/>
    <s v="Financement extérieur"/>
    <s v="Veille stratégique"/>
    <x v="3"/>
    <x v="3"/>
    <x v="3"/>
    <x v="4"/>
    <x v="4"/>
    <x v="0"/>
    <x v="0"/>
    <s v="ND"/>
    <s v="Télémédecine comme fonction déportée de l'hôpital et intégrée à tous les processus de prise en charge"/>
    <s v="Système d'information des structures privées et praticiens libéraux"/>
    <s v="Référentiel - Identification des professionnels et des structures"/>
    <n v="5"/>
    <n v="5"/>
    <n v="9"/>
    <n v="5"/>
    <n v="6"/>
    <n v="7"/>
    <n v="5"/>
    <n v="5"/>
    <n v="6"/>
    <s v="Télémédecine comme fonction déportée de l'hôpital et intégrée à tous les processus de prise en charge"/>
    <s v="Oui"/>
    <n v="10"/>
    <s v="Changement assez important"/>
    <s v="Changement très important"/>
    <s v="Changement plus ou moins important"/>
    <s v="Changement assez important"/>
    <s v="Changement plus ou moins important"/>
    <s v="Changement assez important"/>
    <s v="Changement faible"/>
    <s v="Amélioration de la qualité du travail"/>
    <s v="Je suis prêt à changer assez"/>
    <s v="Je suis prêt à changer assez"/>
    <s v="Je suis prêt à beaucoup changer"/>
    <s v="Je suis prêt à plus ou moins changer"/>
    <s v="Je suis prêt à plus ou moins changer"/>
    <s v="Je suis un peu prêt à changer"/>
    <s v="Je suis un peu prêt à changer"/>
    <s v="ND"/>
    <s v="Echange de données "/>
    <s v="Aboutissement du projet"/>
    <s v="Fonctionnement des différents organismes de santé"/>
    <s v="Pas de moyens financiers "/>
    <s v="Pas d'équipements"/>
    <s v="ND"/>
    <s v="ND"/>
    <s v="ND"/>
    <s v="Financement total du projet"/>
    <s v="Equipements dans toutes les structures"/>
    <s v="ND"/>
    <s v="ND"/>
    <s v="ND"/>
  </r>
  <r>
    <n v="184"/>
    <d v="2018-05-24T00:00:00"/>
    <x v="6"/>
    <s v="Ogoué et Lac"/>
    <s v="Hôpital A. Schweitzer"/>
    <s v="Hôpital"/>
    <s v="Privé"/>
    <n v="240"/>
    <s v="Lambaréné"/>
    <m/>
    <m/>
    <m/>
    <n v="1913"/>
    <n v="76000"/>
    <n v="70"/>
    <n v="30"/>
    <n v="300"/>
    <s v="CHUL"/>
    <s v="BOULOUNGUI B. "/>
    <s v="STEEVE"/>
    <n v="32"/>
    <x v="0"/>
    <x v="2"/>
    <x v="60"/>
    <s v="Institut supérieur de commerce et de gestion"/>
    <n v="8"/>
    <x v="6"/>
    <n v="1"/>
    <n v="10"/>
    <n v="5"/>
    <n v="10"/>
    <n v="10"/>
    <s v="Amélioration de la  sanitaire au gabon"/>
    <s v="Bonne organisation"/>
    <s v="Suivi des patients"/>
    <x v="4"/>
    <x v="0"/>
    <x v="3"/>
    <x v="11"/>
    <s v="Coupures d'électricité"/>
    <s v="ND"/>
    <s v="ND"/>
    <s v="Groupes électrogènes"/>
    <s v="ND"/>
    <s v="ND"/>
    <x v="0"/>
    <x v="5"/>
    <x v="6"/>
    <x v="6"/>
    <x v="3"/>
    <x v="3"/>
    <x v="2"/>
    <s v="Le SIS fera de notre hôpital une référence nationale"/>
    <s v="Télémédecine comme fonction déportée de l'hôpital et intégrée à tous les processus de prise en charge"/>
    <s v="Système d'information des structures privées et praticiens libéraux"/>
    <s v="Référentiel - Identification des professionnels et des structures"/>
    <n v="5"/>
    <n v="1"/>
    <n v="2"/>
    <n v="10"/>
    <n v="5"/>
    <n v="5"/>
    <n v="10"/>
    <n v="5"/>
    <n v="1"/>
    <s v="Système d'information des structures privées et praticiens libéraux"/>
    <s v="Oui"/>
    <n v="10"/>
    <s v="Changement assez important"/>
    <s v="Changement très important"/>
    <s v="Changement très important"/>
    <s v="Changement très important"/>
    <s v="Changement assez important"/>
    <s v="Changement très important"/>
    <s v="Changement plus ou moins important"/>
    <s v="Le SIS améliorera la productivité, la procédure et le contrôle "/>
    <s v="Je suis prêt à beaucoup changer"/>
    <s v="Je suis prêt à beaucoup changer"/>
    <s v="Je suis prêt à beaucoup changer"/>
    <s v="Je suis prêt à beaucoup changer"/>
    <s v="Je suis prêt à changer assez"/>
    <s v="Je suis prêt à beaucoup changer"/>
    <s v="Je suis prêt à plus ou moins changer"/>
    <s v="ND"/>
    <s v="Le SIS dans toutes les structures"/>
    <s v="ND"/>
    <s v="ND"/>
    <s v="Personnel non qualifié"/>
    <s v="Pas d'outils informatiques"/>
    <s v="ND"/>
    <s v="ND"/>
    <s v="ND"/>
    <s v="Formation du personnel"/>
    <s v="Fournir des équipements aux structures"/>
    <s v="ND"/>
    <s v="ND"/>
    <s v="ND"/>
  </r>
  <r>
    <n v="185"/>
    <d v="2018-05-24T00:00:00"/>
    <x v="6"/>
    <s v="Ogoué et Lac"/>
    <s v="Hôpital A. Schweitzer"/>
    <s v="Hôpital"/>
    <s v="Privé"/>
    <n v="240"/>
    <s v="Lambaréné"/>
    <m/>
    <m/>
    <m/>
    <n v="1913"/>
    <n v="76000"/>
    <n v="70"/>
    <n v="30"/>
    <n v="300"/>
    <s v="CHUL"/>
    <s v="MOUTEMBI"/>
    <s v="EVRARD"/>
    <n v="36"/>
    <x v="0"/>
    <x v="0"/>
    <x v="0"/>
    <s v="ND"/>
    <n v="7"/>
    <x v="6"/>
    <n v="5"/>
    <n v="10"/>
    <n v="6"/>
    <n v="9"/>
    <n v="7"/>
    <s v="Fiabilité"/>
    <s v="Performance des structures"/>
    <s v="Exploitable"/>
    <x v="8"/>
    <x v="0"/>
    <x v="11"/>
    <x v="4"/>
    <s v="Population sans aucune information sur le projet "/>
    <s v="Personnel non qualifié"/>
    <s v="Manque de matériels"/>
    <s v="Communication dans toutes les régions"/>
    <s v="Formation du personnel"/>
    <s v="Fournir les outils essentiels au projet  "/>
    <x v="2"/>
    <x v="0"/>
    <x v="0"/>
    <x v="3"/>
    <x v="0"/>
    <x v="2"/>
    <x v="2"/>
    <s v="ND"/>
    <s v="Télémédecine comme fonction déportée de l'hôpital et intégrée à tous les processus de prise en charge"/>
    <s v="Système d'information des structures privées et praticiens libéraux"/>
    <s v="Référentiel - Identification des professionnels et des structures"/>
    <n v="5"/>
    <n v="6"/>
    <n v="7"/>
    <n v="4"/>
    <n v="6"/>
    <n v="6"/>
    <n v="5"/>
    <n v="8"/>
    <n v="7"/>
    <s v="Référentiel - Identification des professionnels et des structures"/>
    <s v="Oui"/>
    <n v="7"/>
    <s v="Changement plus ou moins important"/>
    <s v="Changement assez important"/>
    <s v="Changement plus ou moins important"/>
    <s v="Changement très important"/>
    <s v="Changement plus ou moins important"/>
    <s v="Changement assez important"/>
    <s v="Changement plus ou moins important"/>
    <s v="ND"/>
    <s v="Je suis prêt à plus ou moins changer"/>
    <s v="Je suis prêt à beaucoup changer"/>
    <s v="Je suis prêt à changer assez"/>
    <s v="Je suis prêt à changer assez"/>
    <s v="Je suis prêt à changer assez"/>
    <s v="Je suis prêt à changer assez"/>
    <s v="Je suis un peu prêt à changer"/>
    <s v="ND"/>
    <s v="Performance "/>
    <s v="Succès"/>
    <s v="Progrès"/>
    <s v="ND"/>
    <s v="ND"/>
    <s v="ND"/>
    <s v="ND"/>
    <s v="ND"/>
    <s v="ND"/>
    <s v="ND"/>
    <s v="ND"/>
    <s v="ND"/>
    <s v="ND"/>
  </r>
  <r>
    <n v="186"/>
    <d v="2018-05-24T00:00:00"/>
    <x v="0"/>
    <s v="Owendo"/>
    <s v="SOGIM"/>
    <s v="Ecole de formation en Santé"/>
    <s v="Public civil"/>
    <n v="30"/>
    <s v="Libreville"/>
    <m/>
    <m/>
    <m/>
    <d v="2017-04-01T00:00:00"/>
    <s v="ND"/>
    <s v="ND"/>
    <s v="ND"/>
    <s v="ND"/>
    <s v="NA"/>
    <s v="BISVIGOU"/>
    <s v="ULRICH"/>
    <n v="45"/>
    <x v="0"/>
    <x v="2"/>
    <x v="50"/>
    <s v="USS"/>
    <n v="1"/>
    <x v="4"/>
    <n v="8"/>
    <n v="10"/>
    <n v="2"/>
    <n v="10"/>
    <n v="7"/>
    <s v="Amélioration de la qualité des données"/>
    <s v="Amélioration du réseau télécommunication"/>
    <s v="Amélioration qualité des soins"/>
    <x v="6"/>
    <x v="5"/>
    <x v="6"/>
    <x v="4"/>
    <s v="Arrêt du financement de la BM"/>
    <s v="Rejet du projet par les professionnels de la santé"/>
    <s v="ND"/>
    <s v="Engagement de l'Etat "/>
    <s v="Sensibilisation et  éducation continue"/>
    <s v="ND"/>
    <x v="2"/>
    <x v="2"/>
    <x v="2"/>
    <x v="3"/>
    <x v="3"/>
    <x v="3"/>
    <x v="2"/>
    <s v="ND"/>
    <s v="Hébergement des données"/>
    <s v="Portail de l'Espace Numérique de Santé du Gabon (ENSG) pour les professionnels de la santé et les patients"/>
    <s v="Télémédecine comme fonction déportée de l'hôpital et intégrée à tous les processus de prise en charge"/>
    <n v="8"/>
    <n v="9"/>
    <n v="5"/>
    <n v="8"/>
    <n v="8"/>
    <n v="8"/>
    <n v="8"/>
    <n v="8"/>
    <n v="8"/>
    <s v="Télémédecine comme fonction déportée de l'hôpital et intégrée à tous les processus de prise en charge"/>
    <s v="Oui"/>
    <n v="7"/>
    <s v="Changement assez important"/>
    <s v="Changement plus ou moins important"/>
    <s v="Changement faible"/>
    <s v="Changement faible"/>
    <s v="Changement plus ou moins important"/>
    <s v="Changement plus ou moins important"/>
    <s v="Changement assez important"/>
    <s v="ND"/>
    <s v="Je suis prêt à plus ou moins changer"/>
    <s v="Je suis prêt à plus ou moins changer"/>
    <s v="Je suis prêt à plus ou moins changer"/>
    <s v="Je suis prêt à plus ou moins changer"/>
    <s v="Je suis prêt à plus ou moins changer"/>
    <s v="Je suis prêt à plus ou moins changer"/>
    <s v="Je suis prêt à changer assez"/>
    <s v="ND"/>
    <s v="Amélioration des connaissances "/>
    <s v="Homogénéisation des procédures"/>
    <s v="Amélioration des soins"/>
    <s v="Pas de réseau internet fiable"/>
    <s v="Pas de connaissances sur les  NTIC"/>
    <s v="ND"/>
    <s v="ND"/>
    <s v="ND"/>
    <s v="Internet haut débit"/>
    <s v="Formation des utilisateurs"/>
    <s v="ND"/>
    <s v="ND"/>
    <s v="ND"/>
  </r>
  <r>
    <n v="187"/>
    <d v="2018-05-24T00:00:00"/>
    <x v="0"/>
    <s v="Owendo"/>
    <s v="SOGIM"/>
    <s v="Ecole de formation en Santé"/>
    <s v="Public civil"/>
    <n v="30"/>
    <s v="Libreville"/>
    <m/>
    <m/>
    <m/>
    <d v="2017-04-01T00:00:00"/>
    <s v="ND"/>
    <s v="ND"/>
    <s v="ND"/>
    <s v="ND"/>
    <s v="NA"/>
    <s v="IBINGA"/>
    <s v="EULOGE"/>
    <n v="46"/>
    <x v="2"/>
    <x v="7"/>
    <x v="68"/>
    <s v="USS/ Université de France "/>
    <n v="11"/>
    <x v="3"/>
    <n v="4"/>
    <n v="8"/>
    <n v="2"/>
    <n v="9"/>
    <n v="8"/>
    <s v="Formation du personnel"/>
    <s v="Application de la télémédecine"/>
    <s v="Valorisation des données de santé"/>
    <x v="6"/>
    <x v="4"/>
    <x v="5"/>
    <x v="12"/>
    <s v="Blocage ou non aboutissement dû aux autorités"/>
    <s v="Manque de ressources humaines"/>
    <s v="Pas de cadre juridique"/>
    <s v="Impliquer pleinement le ministère de la santé"/>
    <s v="Formation du personnel"/>
    <s v="Voter des lois d'accompagnement du projet"/>
    <x v="0"/>
    <x v="2"/>
    <x v="2"/>
    <x v="3"/>
    <x v="3"/>
    <x v="2"/>
    <x v="2"/>
    <s v="Peu d'outils informatiques et sans connexion internet"/>
    <s v="Hébergement des données"/>
    <s v="Portail de l'Espace Numérique de Santé du Gabon (ENSG) pour les professionnels de la santé et les patients"/>
    <s v="Télémédecine comme fonction déportée de l'hôpital et intégrée à tous les processus de prise en charge"/>
    <n v="9"/>
    <n v="9"/>
    <n v="8"/>
    <n v="9"/>
    <n v="9"/>
    <n v="7"/>
    <n v="9"/>
    <n v="9"/>
    <n v="7"/>
    <s v="Hébergement des données"/>
    <s v="Oui"/>
    <n v="10"/>
    <s v="Changement assez important"/>
    <s v="Changement assez important"/>
    <s v="Changement assez important"/>
    <s v="Changement assez important"/>
    <s v="Changement assez important"/>
    <s v="Changement assez important"/>
    <s v="Changement plus ou moins important"/>
    <s v="ND"/>
    <s v="Je suis prêt à changer assez"/>
    <s v="Je suis prêt à changer assez"/>
    <s v="Je suis prêt à changer assez"/>
    <s v="Je suis prêt à changer assez"/>
    <s v="Je suis prêt à changer assez"/>
    <s v="Je suis prêt à changer assez"/>
    <s v="Je suis prêt à plus ou moins changer"/>
    <s v="ND"/>
    <s v="Accès aux données hospitaliers et de recherches "/>
    <s v="Valorisation des données produites par les structures"/>
    <s v="Aide à la planification et à la décision en santé "/>
    <s v="Pas de réseau internet fiable"/>
    <s v="Manque de ressources humaines"/>
    <s v="Manque de ressources financières"/>
    <s v="ND"/>
    <s v="ND"/>
    <s v="Internet haut débit"/>
    <s v="Formation du personnel"/>
    <s v="Aide au financement du projet"/>
    <s v="ND"/>
    <s v="ND"/>
  </r>
  <r>
    <n v="188"/>
    <d v="2018-05-24T00:00:00"/>
    <x v="0"/>
    <s v="Owendo"/>
    <s v="SOGIM"/>
    <s v="Ecole de formation en Santé"/>
    <s v="Public civil"/>
    <n v="30"/>
    <s v="Libreville"/>
    <m/>
    <m/>
    <m/>
    <n v="1973"/>
    <s v="ND"/>
    <s v="ND"/>
    <s v="ND"/>
    <s v="ND"/>
    <s v="NA"/>
    <s v="NGOUNGOU"/>
    <s v="EDGARD BRICE"/>
    <n v="47"/>
    <x v="6"/>
    <x v="2"/>
    <x v="69"/>
    <s v="Faculté de Médecine"/>
    <n v="1"/>
    <x v="8"/>
    <n v="1"/>
    <n v="10"/>
    <n v="2"/>
    <n v="10"/>
    <n v="5"/>
    <s v="Meilleure prise en charge des patients"/>
    <s v="Meilleur rendement du système de santé Gabonais"/>
    <s v="ND"/>
    <x v="6"/>
    <x v="3"/>
    <x v="15"/>
    <x v="7"/>
    <s v="Peu d'adhésion des praticiens"/>
    <s v="ND"/>
    <s v="ND"/>
    <s v="Sensibilisation "/>
    <s v="ND"/>
    <s v="ND"/>
    <x v="6"/>
    <x v="0"/>
    <x v="4"/>
    <x v="2"/>
    <x v="3"/>
    <x v="2"/>
    <x v="6"/>
    <s v="ND"/>
    <s v="Hébergement des données"/>
    <s v="Portail de l'Espace Numérique de Santé du Gabon (ENSG) pour les professionnels de la santé et les patients"/>
    <s v="Télémédecine comme fonction déportée de l'hôpital et intégrée à tous les processus de prise en charge"/>
    <n v="7"/>
    <n v="8"/>
    <n v="9"/>
    <n v="6"/>
    <n v="7"/>
    <n v="5"/>
    <n v="8"/>
    <n v="8"/>
    <n v="8"/>
    <s v="Portail de l'Espace Numérique de Santé du Gabon (ENSG) pour les professionnels de la santé et les patients"/>
    <s v="Oui"/>
    <n v="8"/>
    <s v="Changement plus ou moins important"/>
    <s v="Changement assez important"/>
    <s v="Changement plus ou moins important"/>
    <s v="Changement plus ou moins important"/>
    <s v="Changement plus ou moins important"/>
    <s v="Changement assez important"/>
    <s v="Changement faible"/>
    <s v="ND"/>
    <s v="Je suis prêt à plus ou moins changer"/>
    <s v="Je suis prêt à plus ou moins changer"/>
    <s v="Je suis prêt à plus ou moins changer"/>
    <s v="Je suis prêt à plus ou moins changer"/>
    <s v="Je suis prêt à plus ou moins changer"/>
    <s v="Je suis prêt à plus ou moins changer"/>
    <s v="Je suis un peu prêt à changer"/>
    <s v="ND"/>
    <s v="Pertinence "/>
    <s v="Rentabilité"/>
    <s v="ND"/>
    <s v="Budget insuffisant "/>
    <s v="ND"/>
    <s v="ND"/>
    <s v="ND"/>
    <s v="ND"/>
    <s v="Financement total du projet"/>
    <s v="ND"/>
    <s v="ND"/>
    <s v="ND"/>
    <s v="ND"/>
  </r>
  <r>
    <n v="189"/>
    <d v="2018-05-24T00:00:00"/>
    <x v="0"/>
    <s v="Owendo"/>
    <s v="ANINF-IAI"/>
    <s v="Ecole de formation "/>
    <s v="Public civil"/>
    <n v="450"/>
    <s v="Libreville"/>
    <m/>
    <m/>
    <m/>
    <n v="1971"/>
    <s v="ND"/>
    <s v="ND"/>
    <s v="ND"/>
    <s v="ND"/>
    <s v="NA"/>
    <s v="MICKAKA M."/>
    <s v="SERGHES"/>
    <n v="43"/>
    <x v="6"/>
    <x v="2"/>
    <x v="70"/>
    <s v="ND"/>
    <n v="16"/>
    <x v="6"/>
    <n v="3"/>
    <n v="3"/>
    <n v="6"/>
    <n v="10"/>
    <n v="5"/>
    <s v="Informations à temps réel "/>
    <s v="Pratique de la télémédecine "/>
    <s v="Suivi des patients"/>
    <x v="4"/>
    <x v="5"/>
    <x v="8"/>
    <x v="5"/>
    <s v="Personnel non qualifié "/>
    <s v="ND"/>
    <s v="ND"/>
    <s v="Formation du personnel"/>
    <s v="ND"/>
    <s v="ND"/>
    <x v="0"/>
    <x v="3"/>
    <x v="2"/>
    <x v="3"/>
    <x v="3"/>
    <x v="3"/>
    <x v="4"/>
    <s v="Amélioration du système de Santé"/>
    <s v="Hébergement des données"/>
    <s v="Portail de l'Espace Numérique de Santé du Gabon (ENSG) pour les professionnels de la santé et les patients"/>
    <s v="Télémédecine comme fonction déportée de l'hôpital et intégrée à tous les processus de prise en charge"/>
    <n v="5"/>
    <n v="10"/>
    <n v="8"/>
    <n v="1"/>
    <n v="10"/>
    <n v="8"/>
    <n v="5"/>
    <n v="10"/>
    <n v="10"/>
    <s v="Télémédecine comme fonction déportée de l'hôpital et intégrée à tous les processus de prise en charge"/>
    <s v="Oui"/>
    <n v="9"/>
    <s v="Changement assez important"/>
    <s v="Changement très important"/>
    <s v="Changement très important"/>
    <s v="Changement très important"/>
    <s v="Changement très important"/>
    <s v="Changement très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prise en charge"/>
    <s v="Pratique de la télémédecine"/>
    <s v="ND"/>
    <s v="ND"/>
    <s v="ND"/>
    <s v="ND"/>
    <s v="ND"/>
    <s v="ND"/>
    <s v="ND"/>
    <s v="ND"/>
    <s v="ND"/>
    <s v="ND"/>
    <s v="ND"/>
  </r>
  <r>
    <n v="190"/>
    <d v="2018-05-24T00:00:00"/>
    <x v="0"/>
    <s v="Owendo"/>
    <s v="Syndicat National des personnels de santé"/>
    <s v="Syndicat"/>
    <s v="Public civil"/>
    <n v="6900"/>
    <s v="Libreville"/>
    <m/>
    <m/>
    <m/>
    <s v="ND"/>
    <s v="ND"/>
    <s v="ND"/>
    <s v="ND"/>
    <s v="ND"/>
    <s v="NA"/>
    <s v="ANDECKO "/>
    <s v="YVES"/>
    <n v="42"/>
    <x v="6"/>
    <x v="2"/>
    <x v="71"/>
    <s v="ND"/>
    <n v="7"/>
    <x v="8"/>
    <n v="1"/>
    <n v="10"/>
    <n v="1"/>
    <n v="10"/>
    <n v="10"/>
    <s v="Maitrise des patologies des patients"/>
    <s v="Intervention médicale à distance"/>
    <s v="Maitrise des médecins excercants "/>
    <x v="3"/>
    <x v="0"/>
    <x v="2"/>
    <x v="5"/>
    <s v="Budget "/>
    <s v="Formation "/>
    <s v="Politique"/>
    <s v="Gestion du projet par la FMI"/>
    <s v="Définir des fillières pour la formation des étudiants dès l'université  "/>
    <s v="Mettre en place une gouvernance autonome"/>
    <x v="6"/>
    <x v="5"/>
    <x v="6"/>
    <x v="2"/>
    <x v="3"/>
    <x v="2"/>
    <x v="4"/>
    <s v="ND"/>
    <s v="Hébergement des données"/>
    <s v="Portail de l'Espace Numérique de Santé du Gabon (ENSG) pour les professionnels de la santé et les patients"/>
    <s v="Télémédecine comme fonction déportée de l'hôpital et intégrée à tous les processus de prise en charge"/>
    <n v="10"/>
    <n v="10"/>
    <n v="5"/>
    <n v="10"/>
    <n v="10"/>
    <n v="10"/>
    <n v="10"/>
    <n v="10"/>
    <n v="10"/>
    <s v="Télémédecine comme fonction déportée de l'hôpital et intégrée à tous les processus de prise en charge"/>
    <s v="Oui"/>
    <n v="8"/>
    <s v="Changement assez important"/>
    <s v="Aucun changement"/>
    <s v="Changement plus ou moins important"/>
    <s v="Changement plus ou moins important"/>
    <s v="Changement assez important"/>
    <s v="Changement assez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e gestion du dossier patient"/>
    <s v="ND"/>
    <s v="ND"/>
    <s v="Internet faible débit"/>
    <s v="Personnel non qualifié"/>
    <s v="Equipements vétustes"/>
    <s v="Non adhésion des acteurs"/>
    <s v="ND"/>
    <s v="Internet haut débit"/>
    <s v="Formation du personnel"/>
    <s v="Fournir des équipements"/>
    <s v="Sensibilisation "/>
    <s v="ND"/>
  </r>
  <r>
    <n v="191"/>
    <d v="2018-05-25T00:00:00"/>
    <x v="6"/>
    <s v="ABANGA-BIGNE"/>
    <s v="Centre de Santé BIFOUN"/>
    <s v="Centre médical"/>
    <s v="Public civil"/>
    <n v="16"/>
    <s v="Bifoun"/>
    <m/>
    <m/>
    <m/>
    <d v="2009-12-01T00:00:00"/>
    <n v="1000"/>
    <n v="10"/>
    <n v="15"/>
    <n v="71"/>
    <s v="CHUL"/>
    <s v="MEWE OBIANG"/>
    <s v="CLAUDIE"/>
    <n v="42"/>
    <x v="3"/>
    <x v="5"/>
    <x v="0"/>
    <s v="INFASS"/>
    <s v="13mois"/>
    <x v="8"/>
    <n v="5"/>
    <n v="10"/>
    <n v="2"/>
    <n v="10"/>
    <n v="5"/>
    <s v="Suivi des patients"/>
    <s v="Collecte des données"/>
    <s v="Suivi et efficacité pour les rapports d'activités"/>
    <x v="2"/>
    <x v="3"/>
    <x v="0"/>
    <x v="7"/>
    <s v="Perte de données"/>
    <s v="Personnel sous formé"/>
    <s v="Réseau à faible débit"/>
    <s v="Stockage des données"/>
    <s v="Formation au personnel"/>
    <s v="Etendre  la couverture internet"/>
    <x v="3"/>
    <x v="3"/>
    <x v="3"/>
    <x v="4"/>
    <x v="4"/>
    <x v="0"/>
    <x v="0"/>
    <s v="Ls SIS sera la bienvenue pour une évaluation optimale"/>
    <s v="Système d'information des soins de santé de premier niveau"/>
    <s v="Référentiel - Identification des patients"/>
    <s v="Télémédecine comme fonction déportée de l'hôpital et intégrée à tous les processus de prise en charge"/>
    <n v="10"/>
    <n v="9"/>
    <n v="10"/>
    <n v="5"/>
    <n v="10"/>
    <n v="10"/>
    <n v="9"/>
    <n v="7"/>
    <n v="9"/>
    <s v="Système d'information des soins de santé de premier niveau"/>
    <s v="Oui"/>
    <n v="8"/>
    <s v="Changement assez important"/>
    <s v="Changement très important"/>
    <s v="Changement plus ou moins important"/>
    <s v="Changement très important"/>
    <s v="Changement très important"/>
    <s v="Changement plus ou moins important"/>
    <s v="Changement assez important"/>
    <s v="Nécessité une bonne formation au personnel"/>
    <s v="Je suis prêt à beaucoup changer"/>
    <s v="Je suis prêt à beaucoup changer"/>
    <s v="Je suis prêt à beaucoup changer"/>
    <s v="Je suis prêt à beaucoup changer"/>
    <s v="Je suis prêt à changer assez"/>
    <s v="Je suis prêt à beaucoup changer"/>
    <s v="Je suis prêt à beaucoup changer"/>
    <s v="ND"/>
    <s v="Projet national"/>
    <s v="Facilité d'utilisation"/>
    <s v="Applicable à tous les niveaux"/>
    <s v="Fuite des codes/données"/>
    <s v="Réticence de la population"/>
    <s v="Personnel non qualifié"/>
    <s v="ND"/>
    <s v="ND"/>
    <s v="Sécurisation des données des patients"/>
    <s v="Sensibilisation et éducation de la communauté"/>
    <s v="Formation du personnel"/>
    <s v="ND"/>
    <s v="ND"/>
  </r>
  <r>
    <n v="192"/>
    <d v="2018-05-25T00:00:00"/>
    <x v="6"/>
    <s v="ABANGA-BIGNE"/>
    <s v="Centre de Santé BIFOUN"/>
    <s v="Centre médical"/>
    <s v="Public civil"/>
    <n v="16"/>
    <s v="Bifoun"/>
    <m/>
    <m/>
    <m/>
    <d v="2009-12-01T00:00:00"/>
    <n v="1000"/>
    <n v="10"/>
    <n v="15"/>
    <n v="71"/>
    <s v="CHUL"/>
    <s v="DHOU-ENGANDZAS"/>
    <s v="MOZOUANY-EDOUARD"/>
    <n v="40"/>
    <x v="0"/>
    <x v="2"/>
    <x v="72"/>
    <s v="Ecole de conduite"/>
    <n v="7"/>
    <x v="8"/>
    <n v="3"/>
    <n v="10"/>
    <n v="4"/>
    <n v="10"/>
    <n v="5"/>
    <s v="Meilleur suivi des patients"/>
    <s v="Facilité dans la collecte des données"/>
    <s v="Rentabilité"/>
    <x v="4"/>
    <x v="2"/>
    <x v="10"/>
    <x v="3"/>
    <s v="Pas de couverture électrique"/>
    <s v="Personnel non qualifié"/>
    <s v="Réseau à faible débit"/>
    <s v="Electrification de tous le pays "/>
    <s v="Formation des agents"/>
    <s v="Internet à haut débit dans tous le pays"/>
    <x v="0"/>
    <x v="0"/>
    <x v="3"/>
    <x v="3"/>
    <x v="3"/>
    <x v="4"/>
    <x v="0"/>
    <s v="ND"/>
    <s v="Système d'information des soins de santé de premier niveau"/>
    <s v="Référentiel - Identification des patients"/>
    <s v="Télémédecine comme fonction déportée de l'hôpital et intégrée à tous les processus de prise en charge"/>
    <n v="8"/>
    <n v="5"/>
    <n v="3"/>
    <n v="9"/>
    <n v="8"/>
    <n v="10"/>
    <n v="8"/>
    <n v="3"/>
    <n v="5"/>
    <s v="Référentiel - Identification des patients"/>
    <s v="Oui"/>
    <n v="5"/>
    <s v="Changement très important"/>
    <s v="Changement très important"/>
    <s v="Changement assez important"/>
    <s v="Changement assez important"/>
    <s v="Changement plus ou moins important"/>
    <s v="Changement assez important"/>
    <s v="Changement très important"/>
    <s v="ND"/>
    <s v="Je suis prêt à changer assez"/>
    <s v="Je suis prêt à beaucoup changer"/>
    <s v="Je suis prêt à beaucoup changer"/>
    <s v="Je suis prêt à beaucoup changer"/>
    <s v="Je suis prêt à changer assez"/>
    <s v="Je suis prêt à beaucoup changer"/>
    <s v="Je suis prêt à changer assez"/>
    <s v="ND"/>
    <s v="Amélioration du système de santé"/>
    <s v="Structures de santé equipées"/>
    <s v="Suivi technique"/>
    <s v="Manque d'outils"/>
    <s v="Personnel non qualifié"/>
    <s v="Manque de moyens financiers"/>
    <s v="ND"/>
    <s v="ND"/>
    <s v="Equiper les structrures"/>
    <s v="Former le personnel"/>
    <s v="Aide au financement du projet"/>
    <s v="ND"/>
    <s v="ND"/>
  </r>
  <r>
    <n v="193"/>
    <d v="2018-05-25T00:00:00"/>
    <x v="6"/>
    <s v="ABANGA-BIGNE"/>
    <s v="Centre de Santé BIFOUN"/>
    <s v="Centre médical"/>
    <s v="Public civil"/>
    <n v="16"/>
    <s v="Bifoun"/>
    <m/>
    <m/>
    <m/>
    <d v="2009-12-01T00:00:00"/>
    <n v="1000"/>
    <n v="10"/>
    <n v="15"/>
    <n v="71"/>
    <s v="CHUL"/>
    <s v="YOULA"/>
    <s v="SERGE ALAIN"/>
    <n v="45"/>
    <x v="0"/>
    <x v="3"/>
    <x v="0"/>
    <s v="EPCA (Ecole de Préparation aux Carrières Administratives)"/>
    <s v="8mois"/>
    <x v="8"/>
    <n v="5"/>
    <n v="10"/>
    <n v="1"/>
    <n v="10"/>
    <n v="5"/>
    <s v="Suivi permanent des malades"/>
    <s v="Données de santé fiables"/>
    <s v="Interconnexion entre structures de santé"/>
    <x v="4"/>
    <x v="3"/>
    <x v="0"/>
    <x v="5"/>
    <s v="Pertubation réseau"/>
    <s v="Pas d'outils informatiques"/>
    <s v="La pratique"/>
    <s v="Internet haut débit"/>
    <s v="Fournir l'équipement"/>
    <s v="Formation sur l'utilisation de l'outil informatique"/>
    <x v="3"/>
    <x v="3"/>
    <x v="0"/>
    <x v="4"/>
    <x v="4"/>
    <x v="0"/>
    <x v="0"/>
    <s v="ND"/>
    <s v="Système d'information des soins de santé de premier niveau"/>
    <s v="Référentiel - Identification des patients"/>
    <s v="Télémédecine comme fonction déportée de l'hôpital et intégrée à tous les processus de prise en charge"/>
    <n v="7"/>
    <n v="8"/>
    <n v="5"/>
    <n v="8"/>
    <n v="9"/>
    <n v="6"/>
    <n v="9"/>
    <n v="7"/>
    <n v="7"/>
    <s v="Référentiel - Identification des patients"/>
    <s v="Oui"/>
    <n v="10"/>
    <s v="Changement très important"/>
    <s v="Changement assez important"/>
    <s v="Changement assez important"/>
    <s v="Changement assez important"/>
    <s v="Changement assez important"/>
    <s v="Changement très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 suivi des patients"/>
    <s v="Identifiant permanent"/>
    <s v="Historique du malade"/>
    <s v="Pas de connexion internet "/>
    <s v="Détournement des fonds"/>
    <s v="Projet inachevé"/>
    <s v="ND"/>
    <s v="ND"/>
    <s v="Installer une fibre optique"/>
    <s v="Meilleur gestion des biens publics"/>
    <s v="Aboutissement du projet"/>
    <s v="ND"/>
    <s v="ND"/>
  </r>
  <r>
    <n v="194"/>
    <d v="2018-05-25T00:00:00"/>
    <x v="6"/>
    <s v="ABANGA-BIGNE"/>
    <s v="Centre de Santé BIFOUN"/>
    <s v="Centre médical"/>
    <s v="Public civil"/>
    <n v="16"/>
    <s v="Bifoun"/>
    <m/>
    <m/>
    <m/>
    <d v="2009-12-01T00:00:00"/>
    <n v="1000"/>
    <n v="10"/>
    <n v="15"/>
    <n v="71"/>
    <s v="CHUL"/>
    <s v="NGOMA"/>
    <s v="JOSEPHINE PASCALINE"/>
    <n v="60"/>
    <x v="0"/>
    <x v="3"/>
    <x v="0"/>
    <s v="Formé par un Médecin"/>
    <n v="8"/>
    <x v="10"/>
    <n v="7"/>
    <n v="9"/>
    <n v="9"/>
    <n v="10"/>
    <n v="4"/>
    <s v="Meilleur suivi des patients"/>
    <s v="ND"/>
    <s v="ND"/>
    <x v="3"/>
    <x v="5"/>
    <x v="12"/>
    <x v="2"/>
    <s v="ND"/>
    <s v="ND"/>
    <s v="ND"/>
    <s v="ND"/>
    <s v="ND"/>
    <s v="ND"/>
    <x v="0"/>
    <x v="2"/>
    <x v="2"/>
    <x v="3"/>
    <x v="4"/>
    <x v="0"/>
    <x v="0"/>
    <s v="ND"/>
    <s v="Système d'information des soins de santé de premier niveau"/>
    <s v="Référentiel - Identification des patients"/>
    <s v="Télémédecine comme fonction déportée de l'hôpital et intégrée à tous les processus de prise en charge"/>
    <n v="3"/>
    <n v="4"/>
    <n v="6"/>
    <n v="5"/>
    <n v="5"/>
    <n v="7"/>
    <n v="9"/>
    <n v="8"/>
    <n v="10"/>
    <s v="Télémédecine comme fonction déportée de l'hôpital et intégrée à tous les processus de prise en charge"/>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e collaboration entre collegue"/>
    <s v="Une meilleure prise en charge"/>
    <s v="Meilleur accueil du patient "/>
    <s v="ND"/>
    <s v="ND"/>
    <s v="ND"/>
    <s v="ND"/>
    <s v="ND"/>
    <s v="ND"/>
    <s v="ND"/>
    <s v="ND"/>
    <s v="ND"/>
    <s v="ND"/>
  </r>
  <r>
    <n v="195"/>
    <d v="2018-05-25T00:00:00"/>
    <x v="6"/>
    <s v="ABANGA-BIGNE"/>
    <s v="Centre de Santé BIFOUN"/>
    <s v="Centre médical"/>
    <s v="Public civil"/>
    <n v="16"/>
    <s v="Bifoun"/>
    <m/>
    <m/>
    <m/>
    <d v="2009-12-01T00:00:00"/>
    <n v="1000"/>
    <n v="10"/>
    <n v="15"/>
    <n v="71"/>
    <s v="CHUL"/>
    <s v="MOUSSAVOU MOUSSAVOU"/>
    <s v="MARIE PAULE"/>
    <n v="29"/>
    <x v="3"/>
    <x v="2"/>
    <x v="21"/>
    <s v="USS"/>
    <s v="1mois"/>
    <x v="6"/>
    <n v="2"/>
    <n v="10"/>
    <n v="3"/>
    <n v="10"/>
    <n v="3"/>
    <s v="Meilleure collaboration entre collègues"/>
    <s v="Meilleur suivi du patient"/>
    <s v="Données statistiques fiables"/>
    <x v="2"/>
    <x v="5"/>
    <x v="2"/>
    <x v="12"/>
    <s v="Incompréhension"/>
    <s v="Négligence"/>
    <s v="Suivi"/>
    <s v="Sensibilisation"/>
    <s v="Motivation "/>
    <s v="Suivi régulier"/>
    <x v="5"/>
    <x v="3"/>
    <x v="2"/>
    <x v="0"/>
    <x v="4"/>
    <x v="0"/>
    <x v="4"/>
    <s v="ND"/>
    <s v="Système d'information des soins de santé de premier niveau"/>
    <s v="Référentiel - Identification des patients"/>
    <s v="Télémédecine comme fonction déportée de l'hôpital et intégrée à tous les processus de prise en charge"/>
    <n v="5"/>
    <n v="6"/>
    <n v="8"/>
    <n v="9"/>
    <n v="10"/>
    <n v="10"/>
    <n v="9"/>
    <n v="10"/>
    <n v="10"/>
    <s v="Télémédecine comme fonction déportée de l'hôpital et intégrée à tous les processus de prise en charge"/>
    <s v="Oui"/>
    <n v="10"/>
    <s v="Changement très important"/>
    <s v="Changement plus ou moins important"/>
    <s v="Changement très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qualité du travail"/>
    <s v="Meilleure prise en charge des patients"/>
    <s v="Collaboration entre collègues"/>
    <s v="Problème de connexion"/>
    <s v="Maintenance"/>
    <s v="ND"/>
    <s v="ND"/>
    <s v="ND"/>
    <s v="Internet haut débit"/>
    <s v="Equipe de surveillance et entretien du matériel"/>
    <s v="ND"/>
    <s v="ND"/>
    <s v="ND"/>
  </r>
  <r>
    <n v="196"/>
    <d v="2018-05-25T00:00:00"/>
    <x v="6"/>
    <s v="ABANGA-BIGNE"/>
    <s v="Centre de Santé BIFOUN"/>
    <s v="Centre médical"/>
    <s v="Public civil"/>
    <n v="16"/>
    <s v="Bifoun"/>
    <m/>
    <m/>
    <m/>
    <d v="2009-12-01T00:00:00"/>
    <n v="1000"/>
    <n v="10"/>
    <n v="15"/>
    <n v="71"/>
    <s v="CHUL"/>
    <s v="RAWIRI"/>
    <s v="CHAUELIE"/>
    <n v="28"/>
    <x v="3"/>
    <x v="5"/>
    <x v="0"/>
    <s v="USS"/>
    <s v="3mois"/>
    <x v="6"/>
    <n v="6"/>
    <n v="10"/>
    <n v="5"/>
    <n v="5"/>
    <n v="5"/>
    <s v="Meilleur suivi des patients"/>
    <s v="ND"/>
    <s v="ND"/>
    <x v="4"/>
    <x v="5"/>
    <x v="2"/>
    <x v="4"/>
    <s v="Pas d'internet en province"/>
    <s v="ND"/>
    <s v="ND"/>
    <s v="Couverture réseau fluide et nationale"/>
    <s v="ND"/>
    <s v="ND"/>
    <x v="3"/>
    <x v="0"/>
    <x v="0"/>
    <x v="0"/>
    <x v="4"/>
    <x v="0"/>
    <x v="0"/>
    <s v="ND"/>
    <s v="Système d'information des soins de santé de premier niveau"/>
    <s v="Référentiel - Identification des patients"/>
    <s v="Télémédecine comme fonction déportée de l'hôpital et intégrée à tous les processus de prise en charge"/>
    <n v="8"/>
    <n v="10"/>
    <n v="8"/>
    <n v="10"/>
    <n v="10"/>
    <n v="10"/>
    <n v="3"/>
    <n v="7"/>
    <n v="5"/>
    <s v="Référentiel - Identification des patients"/>
    <s v="Oui"/>
    <n v="10"/>
    <s v="Changement plus ou moins important"/>
    <s v="Changement très important"/>
    <s v="Changement assez important"/>
    <s v="Changement assez important"/>
    <s v="Changement assez important"/>
    <s v="Changement assez important"/>
    <s v="Changement assez important"/>
    <s v="ND"/>
    <s v="Je suis prêt à beaucoup changer"/>
    <s v="Je suis prêt à changer assez"/>
    <s v="Je suis prêt à beaucoup changer"/>
    <s v="Je suis prêt à beaucoup changer"/>
    <s v="Je suis prêt à changer assez"/>
    <s v="Je suis prêt à beaucoup changer"/>
    <s v="Je suis prêt à changer assez"/>
    <s v="ND"/>
    <s v="Couverture réseau nationale"/>
    <s v="Formation du personnel"/>
    <s v="Interconnexion entre agents de santé"/>
    <s v="Non respect du secret professionnel"/>
    <s v="Pas réseau internet "/>
    <s v="Personnel non qualifié"/>
    <s v="ND"/>
    <s v="ND"/>
    <s v="Lois de protections des patients"/>
    <s v="Installer la fibre optique"/>
    <s v="Formation du personnel"/>
    <s v="ND"/>
    <s v="ND"/>
  </r>
  <r>
    <n v="197"/>
    <d v="2018-05-25T00:00:00"/>
    <x v="6"/>
    <s v="ABANGA-BIGNE"/>
    <s v="Centre de Santé BIFOUN"/>
    <s v="Centre médical"/>
    <s v="Public civil"/>
    <n v="16"/>
    <s v="Bifoun"/>
    <m/>
    <m/>
    <m/>
    <d v="2009-12-01T00:00:00"/>
    <n v="1000"/>
    <n v="10"/>
    <n v="15"/>
    <n v="71"/>
    <s v="CHUL"/>
    <s v="NZANG OBIANG"/>
    <s v="CLEMENCIA"/>
    <n v="29"/>
    <x v="0"/>
    <x v="3"/>
    <x v="0"/>
    <s v="Formé par un Médecin"/>
    <n v="9"/>
    <x v="6"/>
    <n v="1"/>
    <n v="10"/>
    <n v="3"/>
    <n v="10"/>
    <n v="5"/>
    <s v="Prise en charge rapide des patients"/>
    <s v="Meilleur suivi du patient"/>
    <s v="Meilleure qualité des soins"/>
    <x v="4"/>
    <x v="3"/>
    <x v="12"/>
    <x v="11"/>
    <s v="Pas de mise en œuvre "/>
    <s v="Lenteur de mise en œuvre du projet"/>
    <s v="ND"/>
    <s v="Mise en œuvre effective"/>
    <s v="Installation du SIS dans tout le pays"/>
    <s v="ND"/>
    <x v="0"/>
    <x v="3"/>
    <x v="3"/>
    <x v="3"/>
    <x v="3"/>
    <x v="0"/>
    <x v="0"/>
    <s v="ND"/>
    <s v="Système d'information des soins de santé de premier niveau"/>
    <s v="Référentiel - Identification des patients"/>
    <s v="Télémédecine comme fonction déportée de l'hôpital et intégrée à tous les processus de prise en charge"/>
    <n v="7"/>
    <n v="8"/>
    <n v="7"/>
    <n v="8"/>
    <n v="8"/>
    <n v="5"/>
    <n v="7"/>
    <n v="8"/>
    <n v="5"/>
    <s v="Système d'information des soins de santé de premier niveau"/>
    <s v="Oui"/>
    <n v="10"/>
    <s v="Changement assez important"/>
    <s v="Changement assez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e prise en charge des patients"/>
    <s v="Bonne gestion des données"/>
    <s v="Meilleurs soins"/>
    <s v="Pas de connexion internet "/>
    <s v="Manque de moyens financiers"/>
    <s v="Projet abandonné"/>
    <s v="ND"/>
    <s v="ND"/>
    <s v="Couverture internet "/>
    <s v="Aide au financement"/>
    <s v="Suivi du projet jusqu'à la mise en œuvre totale "/>
    <s v="ND"/>
    <s v="ND"/>
  </r>
  <r>
    <n v="198"/>
    <d v="2018-05-25T00:00:00"/>
    <x v="6"/>
    <s v="ABANGA-BIGNE"/>
    <s v="Centre de Santé BIFOUN"/>
    <s v="Centre médical"/>
    <s v="Public civil"/>
    <n v="16"/>
    <s v="Bifoun"/>
    <m/>
    <m/>
    <m/>
    <d v="2009-12-01T00:00:00"/>
    <n v="1000"/>
    <n v="10"/>
    <n v="15"/>
    <n v="71"/>
    <s v="CHUL"/>
    <s v="MAROUNDOU BOULINGUI"/>
    <s v="ANNA JULDYS"/>
    <n v="25"/>
    <x v="3"/>
    <x v="6"/>
    <x v="0"/>
    <s v="CIIN (Centre Ikapi Iwangou Noel)"/>
    <s v="3semaines"/>
    <x v="6"/>
    <n v="1"/>
    <n v="10"/>
    <n v="5"/>
    <n v="10"/>
    <n v="3"/>
    <s v="Bon fonctionnement du centre"/>
    <s v="Meilleur suivi du patient"/>
    <s v="Historique du patient"/>
    <x v="4"/>
    <x v="7"/>
    <x v="11"/>
    <x v="6"/>
    <s v="Manque de moyens financiers"/>
    <s v="Manque de matériels "/>
    <s v="Pas suivi du projet"/>
    <s v="Aide au financement"/>
    <s v="Fournir l'équipement"/>
    <s v="Suivi et contrôle dans la mise en œuvre "/>
    <x v="3"/>
    <x v="3"/>
    <x v="3"/>
    <x v="4"/>
    <x v="4"/>
    <x v="0"/>
    <x v="0"/>
    <s v="ND"/>
    <s v="Système d'information des soins de santé de premier niveau"/>
    <s v="Référentiel - Identification des patients"/>
    <s v="Télémédecine comme fonction déportée de l'hôpital et intégrée à tous les processus de prise en charge"/>
    <n v="5"/>
    <n v="8"/>
    <n v="7"/>
    <n v="8"/>
    <n v="7"/>
    <n v="8"/>
    <n v="8"/>
    <n v="8"/>
    <n v="7"/>
    <s v="Télémédecine comme fonction déportée de l'hôpital et intégrée à tous les processus de prise en charge"/>
    <s v="Oui"/>
    <n v="10"/>
    <s v="Changement très important"/>
    <s v="Changement très important"/>
    <s v="Changement très important"/>
    <s v="Changement très important"/>
    <s v="Changement très important"/>
    <s v="Changement très important"/>
    <s v="Changement très important"/>
    <s v="ND"/>
    <s v="Je suis prêt à plus ou moins changer"/>
    <s v="Je suis prêt à changer assez"/>
    <s v="Je suis prêt à beaucoup changer"/>
    <s v="Je suis prêt à beaucoup changer"/>
    <s v="Je suis prêt à beaucoup changer"/>
    <s v="Je suis prêt à changer assez"/>
    <s v="Je suis prêt à changer assez"/>
    <s v="ND"/>
    <s v="Projet national"/>
    <s v="Amélioration de la qualité des soins"/>
    <s v="Meilleure prise en charge des patients"/>
    <s v="Réseau peu fiable"/>
    <s v="Personnel non qualifié"/>
    <s v="Zone sans électricité"/>
    <s v="ND"/>
    <s v="ND"/>
    <s v="Internet haut débit"/>
    <s v="Formation continue "/>
    <s v="Electrifier tout le pays"/>
    <s v="ND"/>
    <s v="ND"/>
  </r>
  <r>
    <n v="199"/>
    <d v="2018-05-29T00:00:00"/>
    <x v="7"/>
    <s v="Lémonbi-Leyou"/>
    <s v="Centre médical de Moanda"/>
    <s v="Centre médical"/>
    <s v="Public civil"/>
    <n v="107"/>
    <s v="Moanda"/>
    <m/>
    <m/>
    <m/>
    <d v="1977-01-01T00:00:00"/>
    <n v="69577"/>
    <n v="52"/>
    <n v="15"/>
    <n v="60"/>
    <s v="Hôpital AMISSA BONGO"/>
    <s v="BATSAKA epse OGU"/>
    <s v="MARIANNE"/>
    <n v="50"/>
    <x v="6"/>
    <x v="2"/>
    <x v="0"/>
    <s v="EPCA"/>
    <n v="18"/>
    <x v="6"/>
    <n v="5"/>
    <n v="9"/>
    <n v="4"/>
    <n v="9"/>
    <n v="6"/>
    <s v="Malades indentifiés"/>
    <s v="Améloration du système de Santé gabonais"/>
    <s v="ND"/>
    <x v="2"/>
    <x v="0"/>
    <x v="2"/>
    <x v="8"/>
    <s v="Manque de volonté"/>
    <s v="Manque de structures adéquates "/>
    <s v="Manque d'outils informatiques"/>
    <s v="Aboutissement du projet et sensibilisation"/>
    <s v="Construction d'hôpitaux modernes sur le plan national"/>
    <s v="Informatiser toutes les structures "/>
    <x v="0"/>
    <x v="0"/>
    <x v="2"/>
    <x v="3"/>
    <x v="2"/>
    <x v="2"/>
    <x v="4"/>
    <s v="ND"/>
    <s v="Système d'information des soins de santé de premier niveau"/>
    <s v="Référentiel - Référentiels sémantiques métiers"/>
    <s v="Télémédecine comme fonction déportée de l'hôpital et intégrée à tous les processus de prise en charge"/>
    <n v="8"/>
    <n v="8"/>
    <n v="8"/>
    <n v="8"/>
    <n v="8"/>
    <n v="8"/>
    <n v="8"/>
    <n v="7"/>
    <n v="9"/>
    <s v="Système d'information des soins de santé de premier niveau"/>
    <s v="Oui"/>
    <n v="9"/>
    <s v="Changement assez important"/>
    <s v="Changement plus ou moins important"/>
    <s v="Changement assez important"/>
    <s v="Changement assez important"/>
    <s v="Changement plus ou moins important"/>
    <s v="Changement assez important"/>
    <s v="Changement assez important"/>
    <s v="ND"/>
    <s v="Je suis prêt à changer assez"/>
    <s v="Je suis prêt à changer assez"/>
    <s v="Je suis prêt à changer assez"/>
    <s v="Je suis prêt à changer assez"/>
    <s v="Je suis prêt à plus ou moins changer"/>
    <s v="Je suis prêt à changer assez"/>
    <s v="Je suis prêt à plus ou moins changer"/>
    <s v="ND"/>
    <s v="Meilleur accueil du malade "/>
    <s v="Rentabilité"/>
    <s v="Meilleures conditions de travail"/>
    <s v="Manque de locaux"/>
    <s v="Manque d'outils informatiques"/>
    <s v="Manque de personnel compétents"/>
    <s v="Manque de volonté pour changer de comportement"/>
    <s v="Manque de transparence"/>
    <s v="Livraison de l'hôpital départemental en construction"/>
    <s v="Equiper les structures de matériels informatiques"/>
    <s v="Former le personnel"/>
    <s v="Sensibilisation au changement"/>
    <s v="Meilleur système de contrôle"/>
  </r>
  <r>
    <n v="200"/>
    <d v="2018-05-29T00:00:00"/>
    <x v="7"/>
    <s v="Lémonbi-Leyou"/>
    <s v="Centre médical de Moanda"/>
    <s v="Centre médical"/>
    <s v="Public civil"/>
    <n v="107"/>
    <s v="Moanda"/>
    <m/>
    <m/>
    <m/>
    <d v="1977-01-01T00:00:00"/>
    <n v="69577"/>
    <n v="52"/>
    <n v="15"/>
    <n v="60"/>
    <s v="Hôpital AMISSA BONGO"/>
    <s v="TSAVO "/>
    <s v="ROSE"/>
    <n v="53"/>
    <x v="3"/>
    <x v="5"/>
    <x v="0"/>
    <s v="USS"/>
    <n v="15"/>
    <x v="6"/>
    <n v="1"/>
    <n v="8"/>
    <n v="2"/>
    <n v="10"/>
    <n v="10"/>
    <s v="Meilleure prise en charge des patients"/>
    <s v="Meilleure collaboration entre praticiens"/>
    <s v="Moins de perte en vie humaine"/>
    <x v="4"/>
    <x v="5"/>
    <x v="2"/>
    <x v="15"/>
    <s v="Peu d'adhésion des praticiens"/>
    <s v="Faible compréhension du projet"/>
    <s v="ND"/>
    <s v="Sensibilisation"/>
    <s v="Communication approfondie sur le projet"/>
    <s v="ND"/>
    <x v="3"/>
    <x v="3"/>
    <x v="0"/>
    <x v="3"/>
    <x v="2"/>
    <x v="4"/>
    <x v="2"/>
    <s v="ND"/>
    <s v="Système d'information des soins de santé de premier niveau"/>
    <s v="Référentiel - Référentiels sémantiques métiers"/>
    <s v="Télémédecine comme fonction déportée de l'hôpital et intégrée à tous les processus de prise en charge"/>
    <n v="10"/>
    <n v="10"/>
    <n v="9"/>
    <n v="10"/>
    <n v="10"/>
    <n v="8"/>
    <n v="10"/>
    <n v="10"/>
    <n v="10"/>
    <s v="Télémédecine comme fonction déportée de l'hôpital et intégrée à tous les processus de prise en charge"/>
    <s v="Oui"/>
    <n v="10"/>
    <s v="Changement très important"/>
    <s v="Changement très important"/>
    <s v="Changement très important"/>
    <s v="Changement très important"/>
    <s v="Changement très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Possibilité de communiquer avec des spécialistes"/>
    <s v="Amélioration des compétences"/>
    <s v="Amélioration de la prise en charge des patients"/>
    <s v="Ne plus avoir des étudiants en spécialité"/>
    <s v="Complexe de supériorité"/>
    <s v="Difficulté des patients à s'adapter"/>
    <s v="ND"/>
    <s v="ND"/>
    <s v="Motivation et structuration"/>
    <s v="Objectivité"/>
    <s v="Former les patients à l'utilisation des NTIC"/>
    <s v="ND"/>
    <s v="ND"/>
  </r>
  <r>
    <n v="201"/>
    <d v="2018-05-29T00:00:00"/>
    <x v="7"/>
    <s v="Lémonbi-Leyou"/>
    <s v="Centre médical de Moanda"/>
    <s v="Centre médical"/>
    <s v="Public civil"/>
    <n v="107"/>
    <s v="Moanda"/>
    <m/>
    <m/>
    <m/>
    <d v="1977-01-01T00:00:00"/>
    <n v="69577"/>
    <n v="52"/>
    <n v="15"/>
    <n v="60"/>
    <s v="Hôpital AMISSA BONGO"/>
    <s v="NGOYO epse MAPESSI"/>
    <s v="CLARISSE"/>
    <n v="49"/>
    <x v="0"/>
    <x v="3"/>
    <x v="65"/>
    <s v="ADS DE L'INIFAS"/>
    <n v="17"/>
    <x v="5"/>
    <n v="5"/>
    <n v="7"/>
    <n v="1"/>
    <n v="7"/>
    <n v="7"/>
    <s v="Identification du patient au niveau national"/>
    <s v="Amélioration du système sanitaire"/>
    <s v="ND"/>
    <x v="3"/>
    <x v="5"/>
    <x v="3"/>
    <x v="4"/>
    <s v="Réseau Internet peu fiable"/>
    <s v="Moyens financiers"/>
    <s v="Personnel non qualifié"/>
    <s v="Internet haut débit"/>
    <s v="Prévoir le financement nécessaire"/>
    <s v="Formation du personnel"/>
    <x v="0"/>
    <x v="3"/>
    <x v="0"/>
    <x v="3"/>
    <x v="2"/>
    <x v="3"/>
    <x v="4"/>
    <s v="ND"/>
    <s v="Système d'information des soins de santé de premier niveau"/>
    <s v="Référentiel - Référentiels sémantiques métiers"/>
    <s v="Télémédecine comme fonction déportée de l'hôpital et intégrée à tous les processus de prise en charge"/>
    <n v="5"/>
    <n v="5"/>
    <n v="7"/>
    <n v="6"/>
    <n v="7"/>
    <n v="7"/>
    <n v="7"/>
    <n v="5"/>
    <n v="5"/>
    <s v="Référentiel - Référentiels sémantiques métiers"/>
    <s v="Oui"/>
    <n v="9"/>
    <s v="Changement très important"/>
    <s v="Changement très important"/>
    <s v="Changement très important"/>
    <s v="Changement assez important"/>
    <s v="Changement assez important"/>
    <s v="Changement assez important"/>
    <s v="Changement assez important"/>
    <s v="ND"/>
    <s v="Je suis prêt à changer assez"/>
    <s v="Je suis prêt à beaucoup changer"/>
    <s v="Je suis prêt à beaucoup changer"/>
    <s v="Je suis prêt à beaucoup changer"/>
    <s v="Je suis prêt à beaucoup changer"/>
    <s v="Je suis prêt à changer assez"/>
    <s v="Je suis prêt à changer assez"/>
    <s v="ND"/>
    <s v="La mise en œuvre du projet"/>
    <s v="La formation du personnel"/>
    <s v="Equipements dans toutes les structures"/>
    <s v="Inaboutissement du projet"/>
    <s v="Détournements de fonds"/>
    <s v="Manque de volonté de l'Etat"/>
    <s v="Personnel peu qualifié"/>
    <s v="Pas de technologie de pointe"/>
    <s v="Suivre le projet jusqu'à son terme"/>
    <s v="Contrôle régulier des fonds"/>
    <s v="Booster l'Etat"/>
    <s v="Former les futurs utilisateurs"/>
    <s v="Equipements adéquats"/>
  </r>
  <r>
    <n v="202"/>
    <d v="2018-05-29T00:00:00"/>
    <x v="7"/>
    <s v="Lémonbi-Leyou"/>
    <s v="Centre médical de Moanda"/>
    <s v="Centre médical"/>
    <s v="Public civil"/>
    <n v="107"/>
    <s v="Moanda"/>
    <m/>
    <m/>
    <m/>
    <d v="1977-01-01T00:00:00"/>
    <n v="69577"/>
    <n v="52"/>
    <n v="15"/>
    <n v="60"/>
    <s v="Hôpital AMISSA BONGO"/>
    <s v="NGOMATEKA"/>
    <s v="SYLVIE"/>
    <n v="44"/>
    <x v="0"/>
    <x v="3"/>
    <x v="0"/>
    <s v="INIFAS"/>
    <n v="9"/>
    <x v="5"/>
    <n v="5"/>
    <n v="7"/>
    <n v="1"/>
    <n v="10"/>
    <n v="7"/>
    <s v="Meilleur identification des patients"/>
    <s v="Archives numériques"/>
    <s v="Modernisation des structures sanitaires"/>
    <x v="3"/>
    <x v="3"/>
    <x v="11"/>
    <x v="3"/>
    <s v="Moyens financiers"/>
    <s v="Manque d'outils informatiques"/>
    <s v="Personnel peu habitué aux NTIC"/>
    <s v="Financement et aboutissement du projet"/>
    <s v="Installation des équipements et formation du personnel"/>
    <s v="Formation du personnel"/>
    <x v="0"/>
    <x v="3"/>
    <x v="2"/>
    <x v="3"/>
    <x v="2"/>
    <x v="2"/>
    <x v="2"/>
    <s v="Pas d'outils informatiques dans notre structure"/>
    <s v="Système d'information des soins de santé de premier niveau"/>
    <s v="Référentiel - Référentiels sémantiques métiers"/>
    <s v="Télémédecine comme fonction déportée de l'hôpital et intégrée à tous les processus de prise en charge"/>
    <n v="6"/>
    <n v="8"/>
    <n v="9"/>
    <n v="8"/>
    <n v="8"/>
    <n v="9"/>
    <n v="8"/>
    <n v="8"/>
    <n v="9"/>
    <s v="Référentiel - Référentiels sémantiques métiers"/>
    <s v="Oui"/>
    <n v="9"/>
    <s v="Changement très important"/>
    <s v="Changement très important"/>
    <s v="Changement très important"/>
    <s v="Changement très important"/>
    <s v="Changement très important"/>
    <s v="Changement très important"/>
    <s v="Changement très important"/>
    <s v="Une adaptation rapide est nécessaire"/>
    <s v="Je suis prêt à changer assez"/>
    <s v="Je suis prêt à changer assez"/>
    <s v="Je suis prêt à changer assez"/>
    <s v="Je suis prêt à changer assez"/>
    <s v="Je suis prêt à changer assez"/>
    <s v="Je suis prêt à changer assez"/>
    <s v="Je suis prêt à changer assez"/>
    <s v="ND"/>
    <s v="Réalisation effective du projet"/>
    <s v="Installation immédiate de SIS"/>
    <s v="Déploiement du projet"/>
    <s v="Inaboutissement du projet"/>
    <s v="Moyens financiers insuffisants"/>
    <s v="Technologie insuffisante"/>
    <s v="Personnel peu qualifié"/>
    <s v="Manque de volonté de l'Etat"/>
    <s v="Réussite du projet"/>
    <s v="Financements externes "/>
    <s v="Installer une technologie de pointe "/>
    <s v="Formation du personnel"/>
    <s v="Sensibilisation et motivation"/>
  </r>
  <r>
    <n v="203"/>
    <d v="2018-05-29T00:00:00"/>
    <x v="7"/>
    <s v="Lémonbi-Leyou"/>
    <s v="Centre médical de Moanda"/>
    <s v="Centre médical"/>
    <s v="Public civil"/>
    <n v="107"/>
    <s v="Moanda"/>
    <m/>
    <m/>
    <m/>
    <d v="1977-01-01T00:00:00"/>
    <n v="69577"/>
    <n v="52"/>
    <n v="15"/>
    <n v="60"/>
    <s v="Hôpital AMISSA BONGO"/>
    <s v="MOULONGOU"/>
    <s v="MARTINE"/>
    <n v="53"/>
    <x v="3"/>
    <x v="6"/>
    <x v="0"/>
    <s v="ENASS"/>
    <n v="7"/>
    <x v="6"/>
    <n v="5"/>
    <n v="8"/>
    <n v="4"/>
    <n v="5"/>
    <n v="6"/>
    <s v="Changement d'habitudes"/>
    <s v="Facilité de la collecte de données"/>
    <s v="Interconnexion entre structures de santé"/>
    <x v="8"/>
    <x v="3"/>
    <x v="3"/>
    <x v="8"/>
    <s v="Personnel peu qualifié"/>
    <s v="ND"/>
    <s v="ND"/>
    <s v="Formation du personnel"/>
    <s v="ND"/>
    <s v="ND"/>
    <x v="5"/>
    <x v="0"/>
    <x v="3"/>
    <x v="0"/>
    <x v="3"/>
    <x v="3"/>
    <x v="0"/>
    <s v="Tout est médiocre"/>
    <s v="Système d'information des soins de santé de premier niveau"/>
    <s v="Référentiel - Référentiels sémantiques métiers"/>
    <s v="Télémédecine comme fonction déportée de l'hôpital et intégrée à tous les processus de prise en charge"/>
    <n v="5"/>
    <n v="7"/>
    <n v="5"/>
    <n v="8"/>
    <n v="8"/>
    <n v="7"/>
    <n v="7"/>
    <n v="5"/>
    <n v="9"/>
    <s v="Référentiel - Référentiels sémantiques métiers"/>
    <s v="Oui"/>
    <n v="10"/>
    <s v="Changement assez important"/>
    <s v="Changement assez important"/>
    <s v="Aucun changement"/>
    <s v="Changement très important"/>
    <s v="Changement faible"/>
    <s v="Changement plus ou moins important"/>
    <s v="Aucun changement"/>
    <s v="Très bon projet"/>
    <s v="Je suis prêt à beaucoup changer"/>
    <s v="Je suis prêt à beaucoup changer"/>
    <s v="Je suis prêt à plus ou moins changer"/>
    <s v="Je suis un peu prêt à changer"/>
    <s v="Je suis prêt à beaucoup changer"/>
    <s v="Je suis prêt à beaucoup changer"/>
    <s v="Je suis prêt à beaucoup changer"/>
    <s v="ND"/>
    <s v="La mise en œuvre du projet"/>
    <s v="ND"/>
    <s v="ND"/>
    <s v="Détournement de fonds"/>
    <s v="Personnel peu qualifié"/>
    <s v="ND"/>
    <s v="ND"/>
    <s v="ND"/>
    <s v="Suivi et contrôle permanent"/>
    <s v="Formation du personnel"/>
    <s v="ND"/>
    <s v="ND"/>
    <s v="ND"/>
  </r>
  <r>
    <n v="204"/>
    <d v="2018-05-29T00:00:00"/>
    <x v="7"/>
    <s v="Lémonbi-Leyou"/>
    <s v="Centre médical de Moanda"/>
    <s v="Centre médical"/>
    <s v="Public civil"/>
    <n v="107"/>
    <s v="Moanda"/>
    <m/>
    <m/>
    <m/>
    <d v="1977-01-01T00:00:00"/>
    <n v="69577"/>
    <n v="52"/>
    <n v="15"/>
    <n v="60"/>
    <s v="Hôpital AMISSA BONGO"/>
    <s v="LEYIKA"/>
    <s v="DAMIEN"/>
    <n v="41"/>
    <x v="3"/>
    <x v="6"/>
    <x v="0"/>
    <s v="ENASS"/>
    <n v="2"/>
    <x v="6"/>
    <n v="5"/>
    <n v="8"/>
    <n v="4"/>
    <n v="5"/>
    <n v="4"/>
    <s v="Meilleur suivi des patients"/>
    <s v="Formation du personnel"/>
    <s v="Equipements adéquats"/>
    <x v="0"/>
    <x v="0"/>
    <x v="7"/>
    <x v="12"/>
    <s v="Données non sécurisées"/>
    <s v="Médecins trop agés pour utilisation des outils informatiques"/>
    <s v="ND"/>
    <s v="Sécurisation des données des patients"/>
    <s v="Recruter les jeunes médecins pour assister les anciens"/>
    <s v="ND"/>
    <x v="2"/>
    <x v="0"/>
    <x v="0"/>
    <x v="2"/>
    <x v="2"/>
    <x v="3"/>
    <x v="0"/>
    <s v="Médiocre dans l'ensemble"/>
    <s v="Système d'information des soins de santé de premier niveau"/>
    <s v="Référentiel - Référentiels sémantiques métiers"/>
    <s v="Télémédecine comme fonction déportée de l'hôpital et intégrée à tous les processus de prise en charge"/>
    <n v="8"/>
    <n v="9"/>
    <n v="5"/>
    <n v="8"/>
    <n v="9"/>
    <n v="5"/>
    <n v="7"/>
    <n v="8"/>
    <n v="4"/>
    <s v="Référentiel - Référentiels sémantiques métiers"/>
    <s v="Oui"/>
    <n v="10"/>
    <s v="Changement plus ou moins important"/>
    <s v="Changement assez important"/>
    <s v="Changement faible"/>
    <s v="Changement assez important"/>
    <s v="Changement plus ou moins important"/>
    <s v="Changement assez important"/>
    <s v="Changement plus ou moins important"/>
    <s v="ND"/>
    <s v="Je suis prêt à changer assez"/>
    <s v="Je suis prêt à changer assez"/>
    <s v="Je suis prêt à plus ou moins changer"/>
    <s v="Je suis prêt à changer assez"/>
    <s v="Je suis prêt à changer assez"/>
    <s v="Je suis prêt à changer assez"/>
    <s v="Je suis prêt à plus ou moins changer"/>
    <s v="Réalisation du projet"/>
    <s v="Amélioration des conditions de travail"/>
    <s v="Formation du personnel"/>
    <s v="La mise en œuvre effective du projet"/>
    <s v="Personnel peu qualifié"/>
    <s v="Non respect du secret professionnel"/>
    <s v="Vieillesse "/>
    <s v="ND"/>
    <s v="ND"/>
    <s v="Formation du personnel"/>
    <s v="Prévoir un code d'accès"/>
    <s v="Recruter les jeunes professionnels"/>
    <s v="ND"/>
    <s v="ND"/>
  </r>
  <r>
    <n v="205"/>
    <d v="2018-05-29T00:00:00"/>
    <x v="7"/>
    <s v="Lémonbi-Leyou"/>
    <s v="Centre médical de Moanda"/>
    <s v="Centre médical"/>
    <s v="Public civil"/>
    <n v="107"/>
    <s v="Moanda"/>
    <m/>
    <m/>
    <m/>
    <d v="1977-01-01T00:00:00"/>
    <n v="69577"/>
    <n v="52"/>
    <n v="15"/>
    <n v="60"/>
    <s v="Hôpital AMISSA BONGO"/>
    <s v="DIANGA MOUKAMA"/>
    <s v="VIVIEN"/>
    <n v="41"/>
    <x v="3"/>
    <x v="6"/>
    <x v="0"/>
    <s v="ENASS"/>
    <n v="2"/>
    <x v="2"/>
    <n v="6"/>
    <n v="10"/>
    <n v="7"/>
    <n v="9"/>
    <n v="6"/>
    <s v="Meilleur suivi des patients"/>
    <s v="Echange avec d'autres professionnels de santé "/>
    <s v="ND"/>
    <x v="6"/>
    <x v="9"/>
    <x v="4"/>
    <x v="3"/>
    <s v="Manque de matériels appropriés"/>
    <s v="Personnel peu qualifié"/>
    <s v="Manque de ressources humaines"/>
    <s v="Equipements "/>
    <s v="Formation du personnel "/>
    <s v="Recruter les professionnels de santé"/>
    <x v="5"/>
    <x v="3"/>
    <x v="0"/>
    <x v="0"/>
    <x v="0"/>
    <x v="4"/>
    <x v="0"/>
    <s v="ND"/>
    <s v="Système d'information des soins de santé de premier niveau"/>
    <s v="Référentiel - Référentiels sémantiques métiers"/>
    <s v="Télémédecine comme fonction déportée de l'hôpital et intégrée à tous les processus de prise en charge"/>
    <n v="7"/>
    <n v="9"/>
    <n v="6"/>
    <n v="8"/>
    <n v="9"/>
    <n v="5"/>
    <n v="9"/>
    <n v="9"/>
    <n v="7"/>
    <s v="Télémédecine comme fonction déportée de l'hôpital et intégrée à tous les processus de prise en charge"/>
    <s v="Oui"/>
    <n v="9"/>
    <s v="Changement plus ou moins important"/>
    <s v="Changement assez important"/>
    <s v="Changement très important"/>
    <s v="Changement très important"/>
    <s v="Changement très important"/>
    <s v="Changement très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plus ou moins changer"/>
    <s v="ND"/>
    <s v="Echange de données rapide "/>
    <s v="Amélioration du suivi des patients"/>
    <s v="Bonne relation à distance avec des spécialistes "/>
    <s v="Manque de matériels"/>
    <s v="Personnel peu qualifié"/>
    <s v="Données divulguées"/>
    <s v="ND"/>
    <s v="ND"/>
    <s v="Equiper les structures "/>
    <s v="Formation du personnel"/>
    <s v="Sécurisation des données des patients"/>
    <s v="ND"/>
    <s v="ND"/>
  </r>
  <r>
    <n v="206"/>
    <d v="2018-05-29T00:00:00"/>
    <x v="7"/>
    <s v="Lémonbi-Leyou"/>
    <s v="Centre médical de Moanda"/>
    <s v="Centre médical"/>
    <s v="Public civil"/>
    <n v="107"/>
    <s v="Moanda"/>
    <m/>
    <m/>
    <m/>
    <d v="1977-01-01T00:00:00"/>
    <n v="69577"/>
    <n v="52"/>
    <n v="15"/>
    <n v="60"/>
    <s v="Hôpital AMISSA BONGO"/>
    <s v="OBIANG OBAME"/>
    <s v="JULIA- NADIA"/>
    <n v="28"/>
    <x v="3"/>
    <x v="5"/>
    <x v="0"/>
    <s v="Institut des haut études de management/ secteur santé"/>
    <s v="4mois"/>
    <x v="6"/>
    <n v="5"/>
    <n v="4"/>
    <n v="2"/>
    <n v="8"/>
    <n v="5"/>
    <s v="L'utilisation de l'outil informatique"/>
    <s v="Archives numériques"/>
    <s v="Interconnexion entre structures de santé"/>
    <x v="2"/>
    <x v="0"/>
    <x v="0"/>
    <x v="10"/>
    <s v="Personnel peu qualifié"/>
    <s v="Structures sanitaires inadéquates"/>
    <s v="Pas de matériels de travail pour accueillir le SIS"/>
    <s v="Formation du personnel"/>
    <s v="Restaurer les structures de santé "/>
    <s v="Equiper les structures"/>
    <x v="3"/>
    <x v="3"/>
    <x v="3"/>
    <x v="4"/>
    <x v="4"/>
    <x v="0"/>
    <x v="0"/>
    <s v="ND"/>
    <s v="Système d'information des soins de santé de premier niveau"/>
    <s v="Référentiel - Référentiels sémantiques métiers"/>
    <s v="Télémédecine comme fonction déportée de l'hôpital et intégrée à tous les processus de prise en charge"/>
    <n v="5"/>
    <n v="6"/>
    <n v="8"/>
    <n v="7"/>
    <n v="7"/>
    <n v="8"/>
    <n v="10"/>
    <n v="10"/>
    <n v="10"/>
    <s v="Télémédecine comme fonction déportée de l'hôpital et intégrée à tous les processus de prise en charge"/>
    <s v="Oui"/>
    <n v="9"/>
    <s v="Changement assez important"/>
    <s v="Changement très important"/>
    <s v="Changement assez important"/>
    <s v="Changement très important"/>
    <s v="Changement assez important"/>
    <s v="Changement assez important"/>
    <s v="Changement très important"/>
    <s v="ND"/>
    <s v="Je suis un peu prêt à changer"/>
    <s v="Je suis prêt à plus ou moins changer"/>
    <s v="Je suis un peu prêt à changer"/>
    <s v="Je suis prêt à changer assez"/>
    <s v="Je suis prêt à plus ou moins changer"/>
    <s v="Je suis prêt à plus ou moins changer"/>
    <s v="Je suis prêt à plus ou moins changer"/>
    <s v="ND"/>
    <s v="Aboutissement du projet"/>
    <s v="Disponibilité du personnel qualifié et spécialisé"/>
    <s v="Interconnexion entre agents de santé"/>
    <s v="Moyens financiers insuffisants"/>
    <s v="Personnel peu qualifié"/>
    <s v="ND"/>
    <s v="ND"/>
    <s v="ND"/>
    <s v="Financement total du projet"/>
    <s v="Formation du personnel"/>
    <s v="ND"/>
    <s v="ND"/>
    <s v="ND"/>
  </r>
  <r>
    <n v="207"/>
    <d v="2018-05-29T00:00:00"/>
    <x v="7"/>
    <s v="Lémonbi-Leyou"/>
    <s v="Centre médical de Moanda"/>
    <s v="Centre médical"/>
    <s v="Public civil"/>
    <n v="107"/>
    <s v="Moanda"/>
    <m/>
    <m/>
    <m/>
    <d v="1977-01-01T00:00:00"/>
    <n v="69577"/>
    <n v="52"/>
    <n v="15"/>
    <n v="60"/>
    <s v="Hôpital AMISSA BONGO"/>
    <s v="KOUMBA"/>
    <s v="JEAN"/>
    <n v="35"/>
    <x v="3"/>
    <x v="6"/>
    <x v="0"/>
    <s v="INFASS"/>
    <n v="4"/>
    <x v="4"/>
    <n v="5"/>
    <n v="10"/>
    <n v="5"/>
    <n v="8"/>
    <n v="5"/>
    <s v="Meilleure collaboration entre collègues"/>
    <s v="Amélioration de la technique et de la pratique"/>
    <s v="Amélioration et évolution des professions"/>
    <x v="4"/>
    <x v="3"/>
    <x v="0"/>
    <x v="8"/>
    <s v="Financement insuffisant"/>
    <s v="Manque de personnel qualifié"/>
    <s v="Réseau à faible débit"/>
    <s v="Financement total du projet"/>
    <s v="Formation à l'utilisation des NTIC"/>
    <s v="Internet à haut débit dans tous le pays"/>
    <x v="3"/>
    <x v="3"/>
    <x v="3"/>
    <x v="4"/>
    <x v="4"/>
    <x v="0"/>
    <x v="3"/>
    <s v="ND"/>
    <s v="Système d'information des soins de santé de premier niveau"/>
    <s v="Référentiel - Référentiels sémantiques métiers"/>
    <s v="Télémédecine comme fonction déportée de l'hôpital et intégrée à tous les processus de prise en charge"/>
    <n v="10"/>
    <n v="8"/>
    <n v="8"/>
    <n v="10"/>
    <n v="7"/>
    <n v="7"/>
    <n v="9"/>
    <n v="7"/>
    <n v="7"/>
    <s v="Système d'information des soins de santé de premier niveau"/>
    <s v="Oui"/>
    <n v="10"/>
    <s v="Changement assez important"/>
    <s v="Changement très important"/>
    <s v="Changement très important"/>
    <s v="Changement très important"/>
    <s v="Changement plus ou moins important"/>
    <s v="Changement assez important"/>
    <s v="Changement faible"/>
    <s v="Sous-projet bénéfique pour tous "/>
    <s v="Je suis prêt à changer assez"/>
    <s v="Je suis prêt à beaucoup changer"/>
    <s v="Je suis prêt à beaucoup changer"/>
    <s v="Je suis prêt à changer assez"/>
    <s v="Je suis prêt à changer assez"/>
    <s v="Je suis prêt à plus ou moins changer"/>
    <s v="Je suis prêt à plus ou moins changer"/>
    <s v="Sous-projet très bénéfique"/>
    <s v="Amélioration de la prise en charge des patients"/>
    <s v="Acquérir une connaissance efficace de l'informatique"/>
    <s v="Gain de temps"/>
    <s v="Piratage du système"/>
    <s v="Manque d'implication"/>
    <s v="Insuffisance de moyens financiers"/>
    <s v="Utilisation du réseau à d'autres fins "/>
    <s v="Personnel peu qualifié"/>
    <s v="Sécuriser le réseau"/>
    <s v="Motivation"/>
    <s v="Equiper les structures de santé"/>
    <s v="Réglémentation de l'utilisation du réseau "/>
    <s v="Formation du personnel"/>
  </r>
  <r>
    <n v="208"/>
    <d v="2018-05-29T00:00:00"/>
    <x v="7"/>
    <s v="Lémonbi-Leyou"/>
    <s v="Centre médical de Moanda"/>
    <s v="Centre médical"/>
    <s v="Public civil"/>
    <n v="107"/>
    <s v="Moanda"/>
    <m/>
    <m/>
    <m/>
    <d v="1977-01-01T00:00:00"/>
    <n v="69577"/>
    <n v="52"/>
    <n v="15"/>
    <n v="60"/>
    <s v="Hôpital AMISSA BONGO"/>
    <s v="MVOU"/>
    <s v="JOSEPH "/>
    <n v="46"/>
    <x v="6"/>
    <x v="2"/>
    <x v="73"/>
    <s v="INFASS"/>
    <n v="3"/>
    <x v="6"/>
    <n v="5"/>
    <n v="10"/>
    <n v="5"/>
    <n v="5"/>
    <n v="3"/>
    <s v="Amélioration de la situation sanitaire au gabon"/>
    <s v="Système sanitaire performant"/>
    <s v="Amélioration des conditions de travail"/>
    <x v="9"/>
    <x v="5"/>
    <x v="14"/>
    <x v="2"/>
    <s v="Données non sécurisées"/>
    <s v="ND"/>
    <s v="ND"/>
    <s v="Sécuriser les données du patient"/>
    <s v="ND"/>
    <s v="ND"/>
    <x v="0"/>
    <x v="2"/>
    <x v="2"/>
    <x v="6"/>
    <x v="2"/>
    <x v="2"/>
    <x v="0"/>
    <s v="L a performance actuelle est passable "/>
    <s v="Système d'information des soins de santé de premier niveau"/>
    <s v="Référentiel - Référentiels sémantiques métiers"/>
    <s v="Télémédecine comme fonction déportée de l'hôpital et intégrée à tous les processus de prise en charge"/>
    <n v="5"/>
    <n v="3"/>
    <n v="6"/>
    <n v="1"/>
    <n v="3"/>
    <n v="5"/>
    <n v="6"/>
    <n v="7"/>
    <n v="7"/>
    <s v="Télémédecine comme fonction déportée de l'hôpital et intégrée à tous les processus de prise en charge"/>
    <s v="Oui"/>
    <n v="10"/>
    <s v="Changement assez important"/>
    <s v="Changement très important"/>
    <s v="Changement plus ou moins important"/>
    <s v="Changement plus ou moins important"/>
    <s v="Changement plus ou moins important"/>
    <s v="Changement plus ou moins important"/>
    <s v="Changement faible"/>
    <s v="changement concret"/>
    <s v="Je suis prêt à changer assez"/>
    <s v="Je suis prêt à changer assez"/>
    <s v="Je suis prêt à changer assez"/>
    <s v="Je suis prêt à changer assez"/>
    <s v="Je suis prêt à beaucoup changer"/>
    <s v="Je suis prêt à beaucoup changer"/>
    <s v="Je suis prêt à plus ou moins changer"/>
    <s v="Prêt à changer assez"/>
    <s v="Amélioration du système de santé"/>
    <s v="Amélioration de la collecte des données"/>
    <s v="Amélioration de la performance des agents"/>
    <s v="Piratage du système"/>
    <s v="Paresse des agents"/>
    <s v="ND"/>
    <s v="ND"/>
    <s v="ND"/>
    <s v="Sécuriser les données des patients"/>
    <s v="Motivation"/>
    <s v="ND"/>
    <s v="ND"/>
    <s v="ND"/>
  </r>
  <r>
    <n v="209"/>
    <d v="2018-05-29T00:00:00"/>
    <x v="7"/>
    <s v="Lémonbi-Leyou"/>
    <s v="Centre médical de Moanda"/>
    <s v="Centre médical"/>
    <s v="Public civil"/>
    <n v="107"/>
    <s v="Moanda"/>
    <m/>
    <m/>
    <m/>
    <d v="1977-01-01T00:00:00"/>
    <n v="69577"/>
    <n v="52"/>
    <n v="15"/>
    <n v="60"/>
    <s v="Hôpital AMISSA BONGO"/>
    <s v="SONOKOUNBA "/>
    <s v="CECILE"/>
    <n v="57"/>
    <x v="0"/>
    <x v="3"/>
    <x v="0"/>
    <s v="ENASS"/>
    <n v="7"/>
    <x v="6"/>
    <n v="6"/>
    <n v="9"/>
    <n v="5"/>
    <n v="9"/>
    <n v="8"/>
    <s v="Projet opérationnel "/>
    <s v="Etendre au plan national"/>
    <s v="Installation du SIS définitivement"/>
    <x v="3"/>
    <x v="3"/>
    <x v="12"/>
    <x v="6"/>
    <s v="Manque de sérieux de l'Etat gabonais "/>
    <s v="Pas de suivi"/>
    <s v="Respect des délais"/>
    <s v="Changement des habitudes"/>
    <s v="Suivi et contrôle "/>
    <s v="Respect des délais "/>
    <x v="0"/>
    <x v="3"/>
    <x v="0"/>
    <x v="3"/>
    <x v="3"/>
    <x v="3"/>
    <x v="0"/>
    <s v="ND"/>
    <s v="Système d'information des soins de santé de premier niveau"/>
    <s v="Référentiel - Référentiels sémantiques métiers"/>
    <s v="Télémédecine comme fonction déportée de l'hôpital et intégrée à tous les processus de prise en charge"/>
    <n v="6"/>
    <n v="7"/>
    <n v="6"/>
    <n v="5"/>
    <n v="8"/>
    <n v="7"/>
    <n v="7"/>
    <n v="8"/>
    <n v="8"/>
    <s v="Télémédecine comme fonction déportée de l'hôpital et intégrée à tous les processus de prise en charge"/>
    <s v="Oui"/>
    <n v="7"/>
    <s v="Changement assez important"/>
    <s v="Changement très important"/>
    <s v="Changement assez important"/>
    <s v="Changement assez important"/>
    <s v="Changement plus ou moins important"/>
    <s v="Changement assez important"/>
    <s v="Changement plus ou moins important"/>
    <s v="ND"/>
    <s v="Je suis prêt à beaucoup changer"/>
    <s v="Je suis prêt à changer assez"/>
    <s v="Je suis prêt à changer assez"/>
    <s v="Je suis prêt à beaucoup changer"/>
    <s v="Je suis prêt à changer assez"/>
    <s v="Je suis prêt à beaucoup changer"/>
    <s v="Je suis prêt à changer assez"/>
    <s v="ND"/>
    <s v="Meilleurs résultats"/>
    <s v="Amélioration des compétences"/>
    <s v="Meilleure prise en charge des patients"/>
    <s v="Manque d'outils informatique"/>
    <s v="Manque de moyens financiers pour la formation du personnel "/>
    <s v="Pas de personnel de maintenance "/>
    <s v="ND"/>
    <s v="ND"/>
    <s v="Equipements dans toutes les structures "/>
    <s v="Formation du personnel"/>
    <s v="Equipe de maintenance formée"/>
    <s v="ND"/>
    <s v="ND"/>
  </r>
  <r>
    <n v="210"/>
    <d v="2018-05-29T00:00:00"/>
    <x v="7"/>
    <s v="Lémonbi-Leyou"/>
    <s v="Centre médical de Moanda"/>
    <s v="Centre médical"/>
    <s v="Public civil"/>
    <n v="107"/>
    <s v="Moanda"/>
    <m/>
    <m/>
    <m/>
    <d v="1977-01-01T00:00:00"/>
    <n v="69577"/>
    <n v="52"/>
    <n v="15"/>
    <n v="60"/>
    <s v="Hôpital AMISSA BONGO"/>
    <s v="OSSINDJIN"/>
    <s v="EMELINE"/>
    <n v="41"/>
    <x v="3"/>
    <x v="6"/>
    <x v="0"/>
    <s v="ENASS"/>
    <n v="7"/>
    <x v="4"/>
    <n v="2"/>
    <n v="8"/>
    <n v="2"/>
    <n v="10"/>
    <n v="3"/>
    <s v="Rapidité dans la prise en charge des patients"/>
    <s v="Amélioration de la qualité des soins"/>
    <s v="Meilleures conditions de travail"/>
    <x v="3"/>
    <x v="0"/>
    <x v="0"/>
    <x v="10"/>
    <s v="Personnel peu qualifié"/>
    <s v="Piratage de la base de données"/>
    <s v="Défaillance d'internet"/>
    <s v="Formation du personnel en NTIC "/>
    <s v="Sécuriser le système"/>
    <s v="Installer un wifi haut débit"/>
    <x v="3"/>
    <x v="3"/>
    <x v="0"/>
    <x v="0"/>
    <x v="3"/>
    <x v="0"/>
    <x v="3"/>
    <s v="SIS inexistant "/>
    <s v="Système d'information des soins de santé de premier niveau"/>
    <s v="Référentiel - Référentiels sémantiques métiers"/>
    <s v="Télémédecine comme fonction déportée de l'hôpital et intégrée à tous les processus de prise en charge"/>
    <n v="9"/>
    <n v="9"/>
    <n v="8"/>
    <n v="9"/>
    <n v="9"/>
    <n v="9"/>
    <n v="9"/>
    <n v="8"/>
    <n v="8"/>
    <s v="Référentiel - Référentiels sémantiques métiers"/>
    <s v="Oui"/>
    <n v="9"/>
    <s v="Changement assez important"/>
    <s v="Changement plus ou moins important"/>
    <s v="Changement assez important"/>
    <s v="Changement assez important"/>
    <s v="Changement assez important"/>
    <s v="Changement assez important"/>
    <s v="Changement plus ou moins important"/>
    <s v="ND"/>
    <s v="Je suis prêt à changer assez"/>
    <s v="Je suis prêt à plus ou moins changer"/>
    <s v="Je suis prêt à changer assez"/>
    <s v="Je suis prêt à changer assez"/>
    <s v="Je suis prêt à changer assez"/>
    <s v="Je suis prêt à changer assez"/>
    <s v="Je suis prêt à plus ou moins changer"/>
    <s v="ND"/>
    <s v="Meilleure productivité"/>
    <s v="Continuité des services"/>
    <s v="Amélioration de la prise en charge des patients"/>
    <s v="Personnel peu qualifié"/>
    <s v="Peu d'outils informatiques "/>
    <s v="Données patient divulguées"/>
    <s v="ND"/>
    <s v="ND"/>
    <s v="Formation du personnel"/>
    <s v="Equiper les structures"/>
    <s v="Sécurisation des données des patients"/>
    <s v="ND"/>
    <s v="ND"/>
  </r>
  <r>
    <n v="211"/>
    <d v="2018-05-29T00:00:00"/>
    <x v="7"/>
    <s v="Lémonbi-Leyou"/>
    <s v="Centre médical de Moanda"/>
    <s v="Centre médical"/>
    <s v="Public civil"/>
    <n v="107"/>
    <s v="Moanda"/>
    <m/>
    <m/>
    <m/>
    <d v="1977-01-01T00:00:00"/>
    <n v="69577"/>
    <n v="52"/>
    <n v="15"/>
    <n v="60"/>
    <s v="Hôpital AMISSA BONGO"/>
    <s v="NGUEMA ONDO"/>
    <s v="GERALD"/>
    <n v="40"/>
    <x v="2"/>
    <x v="7"/>
    <x v="74"/>
    <s v="USS/UCAD IDAKOU"/>
    <n v="3"/>
    <x v="8"/>
    <n v="10"/>
    <n v="10"/>
    <n v="1"/>
    <n v="10"/>
    <n v="4"/>
    <s v="Acessibilité aux données patients"/>
    <s v="Amélioration de la prise en charge des patients"/>
    <s v="Meilleure prise de décision en santé publique"/>
    <x v="2"/>
    <x v="0"/>
    <x v="3"/>
    <x v="11"/>
    <s v="Peu d'adhésion des praticiens"/>
    <s v="Pas de financement au projet"/>
    <s v="Personnel peu habitué aux NTIC"/>
    <s v="Dissémination du projet"/>
    <s v="Plaidoyer "/>
    <s v="Formation des professionnels"/>
    <x v="0"/>
    <x v="0"/>
    <x v="0"/>
    <x v="3"/>
    <x v="3"/>
    <x v="0"/>
    <x v="0"/>
    <s v="ND"/>
    <s v="Système d'information des soins de santé de premier niveau"/>
    <s v="Référentiel - Référentiels sémantiques métiers"/>
    <s v="Télémédecine comme fonction déportée de l'hôpital et intégrée à tous les processus de prise en charge"/>
    <n v="10"/>
    <n v="10"/>
    <n v="10"/>
    <n v="10"/>
    <n v="10"/>
    <n v="10"/>
    <n v="10"/>
    <n v="10"/>
    <n v="10"/>
    <s v="Télémédecine comme fonction déportée de l'hôpital et intégrée à tous les processus de prise en charge"/>
    <s v="Oui"/>
    <n v="10"/>
    <s v="Changement assez important"/>
    <s v="Changement assez important"/>
    <s v="Changement assez important"/>
    <s v="Changement assez important"/>
    <s v="Changement assez important"/>
    <s v="Changement assez important"/>
    <s v="Changement assez important"/>
    <s v="ND"/>
    <s v="Je suis prêt à changer assez"/>
    <s v="Je suis prêt à changer assez"/>
    <s v="Je suis prêt à changer assez"/>
    <s v="Je suis prêt à changer assez"/>
    <s v="Je suis prêt à changer assez"/>
    <s v="Je suis prêt à changer assez"/>
    <s v="Je suis prêt à changer assez"/>
    <s v="ND"/>
    <s v="Amélioration de la qualité de la pratique"/>
    <s v="Amélioration de la qualité de la prise en charge"/>
    <s v="Interconnexion entre agents de santé"/>
    <s v="Peu d'adhésion"/>
    <s v="Connexion internet faible débit"/>
    <s v="ND"/>
    <s v="ND"/>
    <s v="ND"/>
    <s v="Dissémination du sous-projet"/>
    <s v="Installer la fibre optique"/>
    <s v="ND"/>
    <s v="ND"/>
    <s v="ND"/>
  </r>
  <r>
    <n v="212"/>
    <d v="2018-05-29T00:00:00"/>
    <x v="7"/>
    <s v="Lémonbi-Leyou"/>
    <s v="Centre médical de Moanda"/>
    <s v="Centre médical"/>
    <s v="Public civil"/>
    <n v="107"/>
    <s v="Moanda"/>
    <m/>
    <m/>
    <m/>
    <d v="1977-01-01T00:00:00"/>
    <n v="69577"/>
    <n v="52"/>
    <n v="15"/>
    <n v="60"/>
    <s v="Hôpital AMISSA BONGO"/>
    <s v="MAMBANDY"/>
    <s v="OPASSI"/>
    <n v="29"/>
    <x v="3"/>
    <x v="6"/>
    <x v="9"/>
    <s v="FMSS"/>
    <s v="2mois"/>
    <x v="6"/>
    <n v="1"/>
    <n v="10"/>
    <n v="1"/>
    <n v="8"/>
    <n v="4"/>
    <s v="Amélioration de la collecte des données"/>
    <s v="Suivi du dossier patient"/>
    <s v="Amélioration des données des patients"/>
    <x v="3"/>
    <x v="0"/>
    <x v="2"/>
    <x v="11"/>
    <s v="Manque de moyens financiers"/>
    <s v="Manque de matériels informatiques"/>
    <s v="Personnel peu habitué aux NTIC"/>
    <s v="Financement extérieur"/>
    <s v="Equipements dans les structures"/>
    <s v="Formation du personnel"/>
    <x v="3"/>
    <x v="3"/>
    <x v="0"/>
    <x v="3"/>
    <x v="3"/>
    <x v="4"/>
    <x v="3"/>
    <s v="ND"/>
    <s v="Système d'information des soins de santé de premier niveau"/>
    <s v="Référentiel - Référentiels sémantiques métiers"/>
    <s v="Télémédecine comme fonction déportée de l'hôpital et intégrée à tous les processus de prise en charge"/>
    <n v="5"/>
    <n v="6"/>
    <n v="6"/>
    <n v="6"/>
    <n v="6"/>
    <n v="6"/>
    <n v="6"/>
    <n v="6"/>
    <n v="6"/>
    <s v="Télémédecine comme fonction déportée de l'hôpital et intégrée à tous les processus de prise en charge"/>
    <s v="Oui"/>
    <n v="7"/>
    <s v="Changement plus ou moins important"/>
    <s v="Changement assez important"/>
    <s v="Changement assez important"/>
    <s v="Changement assez important"/>
    <s v="Changement plus ou moins important"/>
    <s v="Changement assez important"/>
    <s v="Changement faible"/>
    <s v="ND"/>
    <s v="Je suis prêt à changer assez"/>
    <s v="Je suis prêt à changer assez"/>
    <s v="Je suis prêt à changer assez"/>
    <s v="Je suis prêt à changer assez"/>
    <s v="Je suis prêt à plus ou moins changer"/>
    <s v="Je suis prêt à changer assez"/>
    <s v="Je suis prêt à changer assez"/>
    <s v="ND"/>
    <s v="Améliorer les conditions de santé des gabonais"/>
    <s v="Accès aux données à distance"/>
    <s v="Amélioration de la prise en charge des patients"/>
    <s v="ND"/>
    <s v="Pannes électriques"/>
    <s v="Manque d'outils informatiques"/>
    <s v="Manque de spécialistes"/>
    <s v="ND"/>
    <s v="ND"/>
    <s v="Equiper les structures"/>
    <s v="Formation de spécialistes au gabon"/>
    <m/>
    <s v="ND"/>
  </r>
  <r>
    <n v="213"/>
    <d v="2018-05-29T00:00:00"/>
    <x v="7"/>
    <s v="Lémonbi-Leyou"/>
    <s v="Centre médical de Moanda"/>
    <s v="Centre médical"/>
    <s v="Public civil"/>
    <n v="107"/>
    <s v="Moanda"/>
    <m/>
    <m/>
    <m/>
    <d v="1977-01-01T00:00:00"/>
    <n v="69577"/>
    <n v="52"/>
    <n v="15"/>
    <n v="60"/>
    <s v="Hôpital AMISSA BONGO"/>
    <s v="OKAMDONERO"/>
    <s v="AMBROISE EDME"/>
    <n v="43"/>
    <x v="2"/>
    <x v="4"/>
    <x v="0"/>
    <s v="FMSS"/>
    <n v="6"/>
    <x v="8"/>
    <n v="7"/>
    <n v="10"/>
    <n v="4"/>
    <n v="10"/>
    <n v="7"/>
    <s v="Identifiant unique au patient"/>
    <s v="Informations disponibles sur la vie sanitaire du patient"/>
    <s v="Echange entre professionnels de la santé"/>
    <x v="3"/>
    <x v="0"/>
    <x v="2"/>
    <x v="11"/>
    <s v="Faible taux d'adhésion des professionnels de santé"/>
    <s v="Données divulguées"/>
    <s v="Défaut de financement par l'Etat gabonais"/>
    <s v="Formation à l'utilisation des NTIC"/>
    <s v="Sécurisation des données"/>
    <s v="Financement avec une aide extérieure"/>
    <x v="2"/>
    <x v="5"/>
    <x v="2"/>
    <x v="2"/>
    <x v="6"/>
    <x v="3"/>
    <x v="6"/>
    <s v="ND"/>
    <s v="Système d'information des structures privées et praticiens libéraux"/>
    <s v="Référentiel - Identification des patients"/>
    <s v="Messagerie sécurisée de santé"/>
    <n v="10"/>
    <n v="9"/>
    <n v="9"/>
    <n v="10"/>
    <n v="10"/>
    <n v="10"/>
    <n v="10"/>
    <n v="7"/>
    <n v="8"/>
    <s v="Référentiel - Identification des patients"/>
    <s v="Oui"/>
    <n v="8"/>
    <s v="Changement assez important"/>
    <s v="Changement très important"/>
    <s v="Changement assez important"/>
    <s v="Changement assez important"/>
    <s v="Changement très important"/>
    <s v="Changement très important"/>
    <s v="Changement assez important"/>
    <s v="ND"/>
    <s v="Je suis prêt à changer assez"/>
    <s v="Je suis prêt à beaucoup changer"/>
    <s v="Je suis prêt à changer assez"/>
    <s v="Je suis prêt à changer assez"/>
    <s v="Je suis prêt à changer assez"/>
    <s v="Je suis prêt à changer assez"/>
    <s v="Je suis prêt à changer assez"/>
    <s v="ND"/>
    <s v="Communication facile avec mes collègues"/>
    <s v="Facilité l'identification des patients"/>
    <s v="ND"/>
    <s v="Manque de volonté"/>
    <s v="Difficulté d'harmonisation entre opérateurs de santé"/>
    <s v="ND"/>
    <s v="ND"/>
    <s v="ND"/>
    <s v="Sensibilisation et motivation"/>
    <s v="Sensibilisation continue"/>
    <s v="ND"/>
    <s v="ND"/>
    <s v="ND"/>
  </r>
  <r>
    <n v="214"/>
    <d v="2018-05-29T00:00:00"/>
    <x v="7"/>
    <s v="Lémonbi-Leyou"/>
    <s v="Centre médical de Moanda"/>
    <s v="Centre médical"/>
    <s v="Public civil"/>
    <n v="107"/>
    <s v="Moanda"/>
    <m/>
    <m/>
    <m/>
    <d v="1977-01-01T00:00:00"/>
    <n v="69577"/>
    <n v="52"/>
    <n v="15"/>
    <n v="60"/>
    <s v="Hôpital AMISSA BONGO"/>
    <s v="DEDANGOYI"/>
    <s v="DEDA"/>
    <n v="43"/>
    <x v="3"/>
    <x v="2"/>
    <x v="75"/>
    <s v="Institut des sciences de la santé"/>
    <n v="10"/>
    <x v="10"/>
    <n v="3"/>
    <n v="6"/>
    <n v="2"/>
    <n v="8"/>
    <n v="3"/>
    <s v="Télémédecine"/>
    <s v="Suivi des patients très fiable"/>
    <s v="Bonne prise en charge du patient"/>
    <x v="6"/>
    <x v="0"/>
    <x v="5"/>
    <x v="6"/>
    <s v="Manque de volonté de l'Etat"/>
    <s v="Logistique"/>
    <s v="Moyens financiers"/>
    <s v="Echanges et accords"/>
    <s v="Equipe pour la logistique"/>
    <s v="Financement extérieur"/>
    <x v="2"/>
    <x v="2"/>
    <x v="2"/>
    <x v="3"/>
    <x v="3"/>
    <x v="2"/>
    <x v="2"/>
    <s v="ND"/>
    <s v="Système d'information des structures privées et praticiens libéraux"/>
    <s v="Référentiel - Identification des patients"/>
    <s v="Messagerie sécurisée de santé"/>
    <n v="8"/>
    <n v="5"/>
    <n v="7"/>
    <n v="8"/>
    <n v="5"/>
    <n v="7"/>
    <n v="8"/>
    <n v="5"/>
    <n v="7"/>
    <s v="Référentiel - Identification des patients"/>
    <s v="Oui"/>
    <n v="9"/>
    <s v="Changement faible"/>
    <s v="Changement très important"/>
    <s v="Changement assez important"/>
    <s v="Changement plus ou moins important"/>
    <s v="Changement faible"/>
    <s v="Changement assez important"/>
    <s v="Aucun changement"/>
    <s v="ND"/>
    <s v="Je suis prêt à beaucoup changer"/>
    <s v="Je suis prêt à beaucoup changer"/>
    <s v="Je suis prêt à beaucoup changer"/>
    <s v="Je suis prêt à beaucoup changer"/>
    <s v="Je suis prêt à beaucoup changer"/>
    <s v="Je suis prêt à beaucoup changer"/>
    <s v="Je ne suis pas du tout prêt à changer"/>
    <s v="ND"/>
    <s v="Meilleure prise en charge"/>
    <s v="Faire des dépenses rationnelles "/>
    <s v="ND"/>
    <s v="Manque de volonté de l'Etat"/>
    <s v="Logistique"/>
    <s v="Moyens financiers énormes"/>
    <s v="ND"/>
    <s v="ND"/>
    <s v="Echange et accords de partenariat"/>
    <s v="Equipe de logistique"/>
    <s v="Financement extérieur"/>
    <s v="ND"/>
    <s v="ND"/>
  </r>
  <r>
    <n v="215"/>
    <d v="2018-05-29T00:00:00"/>
    <x v="7"/>
    <s v="Lémonbi-Leyou"/>
    <s v="Hôpital Marcel Abéké"/>
    <s v="Hôpital"/>
    <s v="Privé"/>
    <n v="59"/>
    <s v="Moanda"/>
    <m/>
    <m/>
    <m/>
    <n v="1962"/>
    <n v="69577"/>
    <n v="100"/>
    <n v="20"/>
    <n v="60"/>
    <s v="Hôpital AMISSA BONGO"/>
    <s v="M'POUHO-APOUBA"/>
    <s v="LAMBERT"/>
    <n v="61"/>
    <x v="2"/>
    <x v="7"/>
    <x v="25"/>
    <s v="CUSS/LBV"/>
    <n v="22"/>
    <x v="5"/>
    <n v="7"/>
    <n v="7"/>
    <n v="5"/>
    <n v="6"/>
    <n v="5"/>
    <s v="Amélioration de la qualité des soins"/>
    <s v="Amélioration de la qualité des infrastructures"/>
    <s v="Apports multifactoriels"/>
    <x v="0"/>
    <x v="0"/>
    <x v="0"/>
    <x v="0"/>
    <s v="Moyens"/>
    <s v="Moyens financiers"/>
    <s v="Moyens humains"/>
    <s v="Responsabilités et acquisitions"/>
    <s v="Financement extérieur"/>
    <s v="Formation"/>
    <x v="2"/>
    <x v="2"/>
    <x v="2"/>
    <x v="3"/>
    <x v="2"/>
    <x v="2"/>
    <x v="3"/>
    <s v="ND"/>
    <s v="Système d'information des structures privées et praticiens libéraux"/>
    <s v="Référentiel - Identification des patients"/>
    <s v="Messagerie sécurisée de santé"/>
    <n v="6"/>
    <n v="5"/>
    <n v="4"/>
    <n v="5"/>
    <n v="5"/>
    <n v="4"/>
    <n v="5"/>
    <n v="5"/>
    <n v="5"/>
    <s v="Système d'information des structures privées et praticiens libéraux"/>
    <s v="Oui"/>
    <n v="8"/>
    <s v="Changement assez important"/>
    <s v="Changement assez important"/>
    <s v="Changement assez important"/>
    <s v="Changement assez important"/>
    <s v="Changement assez important"/>
    <s v="Changement assez important"/>
    <s v="Changement assez important"/>
    <s v="ND"/>
    <s v="Je suis prêt à beaucoup changer"/>
    <s v="Je suis prêt à changer assez"/>
    <s v="Je suis prêt à changer assez"/>
    <s v="Je suis prêt à beaucoup changer"/>
    <s v="Je suis prêt à changer assez"/>
    <s v="Je suis prêt à beaucoup changer"/>
    <s v="Je suis prêt à beaucoup changer"/>
    <s v="Le changement me parait essentiel"/>
    <s v="Amélioration"/>
    <s v="Changement"/>
    <s v="Moyens"/>
    <s v="Changement de comportement est difficile"/>
    <s v="Manque de moyens"/>
    <s v="ND"/>
    <s v="ND"/>
    <s v="ND"/>
    <s v="Efforts énormes à faire"/>
    <s v="Acompagnement aux financements"/>
    <s v="ND"/>
    <s v="ND"/>
    <s v="ND"/>
  </r>
  <r>
    <n v="216"/>
    <d v="2018-05-29T00:00:00"/>
    <x v="7"/>
    <s v="Lémonbi-Leyou"/>
    <s v="Hôpital Marcel Abéké"/>
    <s v="Hôpital"/>
    <s v="Privé"/>
    <n v="59"/>
    <s v="Moanda"/>
    <m/>
    <m/>
    <m/>
    <n v="1962"/>
    <n v="69577"/>
    <n v="100"/>
    <n v="20"/>
    <n v="60"/>
    <s v="Hôpital AMISSA BONGO"/>
    <s v="ANANA"/>
    <s v="TATIANA"/>
    <n v="44"/>
    <x v="3"/>
    <x v="6"/>
    <x v="0"/>
    <s v="ENASS"/>
    <n v="10"/>
    <x v="2"/>
    <n v="5"/>
    <n v="5"/>
    <n v="5"/>
    <n v="4"/>
    <n v="5"/>
    <s v="Améliorer les statistiques"/>
    <s v="Meilleur suivi du patient"/>
    <s v="Meilleur contrôle des patients"/>
    <x v="0"/>
    <x v="0"/>
    <x v="0"/>
    <x v="0"/>
    <s v="Main d'œuvre insuffisant "/>
    <s v="Personnel  peu qualifié"/>
    <s v="ND"/>
    <s v="Recruter du personnel "/>
    <s v="Formation"/>
    <s v="ND"/>
    <x v="2"/>
    <x v="2"/>
    <x v="2"/>
    <x v="6"/>
    <x v="3"/>
    <x v="2"/>
    <x v="2"/>
    <s v="ND"/>
    <s v="Système d'information des structures privées et praticiens libéraux"/>
    <s v="Référentiel - Identification des patients"/>
    <s v="Messagerie sécurisée de santé"/>
    <n v="7"/>
    <n v="9"/>
    <n v="7"/>
    <n v="6"/>
    <n v="6"/>
    <n v="5"/>
    <n v="4"/>
    <n v="5"/>
    <n v="3"/>
    <s v="Système d'information des structures privées et praticiens libéraux"/>
    <s v="Oui"/>
    <n v="8"/>
    <s v="Changement plus ou moins important"/>
    <s v="Changement assez important"/>
    <s v="Changement assez important"/>
    <s v="Changement assez important"/>
    <s v="Changement plus ou moins important"/>
    <s v="Changement assez important"/>
    <s v="Changement plus ou moins important"/>
    <s v="ND"/>
    <s v="Je suis prêt à beaucoup changer"/>
    <s v="Je suis prêt à plus ou moins changer"/>
    <s v="Je suis prêt à changer assez"/>
    <s v="Je suis prêt à changer assez"/>
    <s v="Je suis prêt à changer assez"/>
    <s v="Je suis prêt à changer assez"/>
    <s v="Je suis prêt à plus ou moins changer"/>
    <s v="ND"/>
    <s v="Suivi des patients à distance"/>
    <s v="Avoir une bonne compétence en informatique "/>
    <s v="Meilleur management"/>
    <s v="Manque de personnel qualifié"/>
    <s v="ND"/>
    <s v="ND"/>
    <s v="ND"/>
    <s v="ND"/>
    <s v="Recrutement de personnel"/>
    <s v="ND"/>
    <s v="ND"/>
    <s v="ND"/>
    <s v="ND"/>
  </r>
  <r>
    <n v="217"/>
    <d v="2018-05-29T00:00:00"/>
    <x v="7"/>
    <s v="Lémonbi-Leyou"/>
    <s v="Hôpital Marcel Abéké"/>
    <s v="Hôpital"/>
    <s v="Privé"/>
    <n v="59"/>
    <s v="Moanda"/>
    <m/>
    <m/>
    <m/>
    <n v="1962"/>
    <n v="69577"/>
    <n v="100"/>
    <n v="20"/>
    <n v="60"/>
    <s v="Hôpital AMISSA BONGO"/>
    <s v="NGABIMA "/>
    <s v="EUGENIE"/>
    <n v="53"/>
    <x v="3"/>
    <x v="5"/>
    <x v="0"/>
    <s v="FMSS"/>
    <n v="20"/>
    <x v="3"/>
    <n v="5"/>
    <n v="5"/>
    <n v="5"/>
    <n v="7"/>
    <n v="5"/>
    <s v="Statistiques sur les différentes pathologies"/>
    <s v="Amélioration de la prise en charge des patients"/>
    <s v="ND"/>
    <x v="0"/>
    <x v="5"/>
    <x v="14"/>
    <x v="3"/>
    <s v="Manque de suivi du projet"/>
    <s v="Détournement de fonds"/>
    <s v="Manque de personnel qualifié"/>
    <s v="Suivi et contrôle régulier"/>
    <s v="Rigueur dans le contrôle des dépenses "/>
    <s v="Recruter les professionnels de santé"/>
    <x v="2"/>
    <x v="5"/>
    <x v="2"/>
    <x v="2"/>
    <x v="3"/>
    <x v="2"/>
    <x v="2"/>
    <s v="ND"/>
    <s v="Système d'information des structures privées et praticiens libéraux"/>
    <s v="Référentiel - Identification des patients"/>
    <s v="Messagerie sécurisée de santé"/>
    <n v="7"/>
    <n v="7"/>
    <n v="6"/>
    <n v="6"/>
    <n v="4"/>
    <n v="4"/>
    <n v="5"/>
    <n v="4"/>
    <n v="4"/>
    <s v="Système d'information des structures privées et praticiens libéraux"/>
    <s v="Oui"/>
    <n v="7"/>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changer assez"/>
    <s v="ND"/>
    <s v="Meilleur accueil du malade "/>
    <s v="Meilleure prise en charge des patients"/>
    <s v="Meilleure analyse d'information"/>
    <s v="Manque de personnel qualifié"/>
    <s v="Panne du système"/>
    <s v="ND"/>
    <s v="ND"/>
    <s v="ND"/>
    <s v="Recrutement"/>
    <s v="Prévoir un système de secours "/>
    <s v="ND"/>
    <s v="ND"/>
    <s v="ND"/>
  </r>
  <r>
    <n v="218"/>
    <d v="2018-05-29T00:00:00"/>
    <x v="7"/>
    <s v="Lémonbi-Leyou"/>
    <s v="Hôpital Marcel Abéké"/>
    <s v="Hôpital"/>
    <s v="Privé"/>
    <n v="59"/>
    <s v="Moanda"/>
    <m/>
    <m/>
    <m/>
    <n v="1962"/>
    <n v="69577"/>
    <n v="100"/>
    <n v="20"/>
    <n v="60"/>
    <s v="Hôpital AMISSA BONGO"/>
    <s v="LETEKOU NGARI"/>
    <s v="DELPHINE"/>
    <n v="60"/>
    <x v="0"/>
    <x v="3"/>
    <x v="0"/>
    <s v="IFCS Bordeaux/ France"/>
    <n v="15"/>
    <x v="4"/>
    <n v="6"/>
    <n v="9"/>
    <n v="3"/>
    <n v="9"/>
    <n v="6"/>
    <s v="Rapidité PEC patient"/>
    <s v="Informations disponibles sur la vie sanitaire du patient"/>
    <s v="Echange entre professionnels de la santé"/>
    <x v="4"/>
    <x v="0"/>
    <x v="2"/>
    <x v="12"/>
    <s v="Réseaux peu fiables"/>
    <s v="Manque de moyens de financement du projet"/>
    <s v="Manque de volonté des praticiens"/>
    <s v="Réseaux fiables"/>
    <s v="Financement extérieur"/>
    <s v="Sensibilisation et motivation"/>
    <x v="2"/>
    <x v="2"/>
    <x v="0"/>
    <x v="3"/>
    <x v="3"/>
    <x v="4"/>
    <x v="2"/>
    <s v="ND"/>
    <s v="Système d'information des structures privées et praticiens libéraux"/>
    <s v="Référentiel - Identification des patients"/>
    <s v="Messagerie sécurisée de santé"/>
    <n v="9"/>
    <n v="9"/>
    <n v="9"/>
    <n v="8"/>
    <n v="8"/>
    <n v="8"/>
    <n v="8"/>
    <n v="8"/>
    <n v="8"/>
    <s v="Système d'information des structures privées et praticiens libéraux"/>
    <s v="Oui"/>
    <n v="10"/>
    <s v="Changement assez important"/>
    <s v="Changement assez important"/>
    <s v="Changement assez important"/>
    <s v="Changement assez important"/>
    <s v="Changement très important"/>
    <s v="Changement très important"/>
    <s v="Changement assez important"/>
    <s v="Informations fluides"/>
    <s v="Je suis prêt à beaucoup changer"/>
    <s v="Je suis prêt à beaucoup changer"/>
    <s v="Je suis prêt à changer assez"/>
    <s v="Je suis prêt à changer assez"/>
    <s v="Je suis prêt à changer assez"/>
    <s v="Je suis prêt à beaucoup changer"/>
    <s v="Je suis prêt à changer assez"/>
    <s v="ND"/>
    <s v="Amélioration de la prise en charge des patients"/>
    <s v="Communication facile"/>
    <s v="Accès et partage de données"/>
    <s v="Réseaux peu fiables"/>
    <s v="Réticence de la population"/>
    <s v="Financement insuffisant"/>
    <s v="ND"/>
    <s v="ND"/>
    <s v="Réseaux performants"/>
    <s v="Sensibilisation "/>
    <s v="Financement international "/>
    <s v="ND"/>
    <s v="ND"/>
  </r>
  <r>
    <n v="219"/>
    <d v="2018-05-29T00:00:00"/>
    <x v="7"/>
    <s v="Lémonbi-Leyou"/>
    <s v="Hôpital Marcel Abéké"/>
    <s v="Hôpital"/>
    <s v="Privé"/>
    <n v="59"/>
    <s v="Moanda"/>
    <m/>
    <m/>
    <m/>
    <n v="1962"/>
    <n v="69577"/>
    <n v="100"/>
    <n v="20"/>
    <n v="60"/>
    <s v="Hôpital AMISSA BONGO"/>
    <s v="RAMAROJAONA"/>
    <s v="SERGES"/>
    <n v="46"/>
    <x v="2"/>
    <x v="7"/>
    <x v="45"/>
    <s v="USS"/>
    <n v="3"/>
    <x v="10"/>
    <n v="3"/>
    <n v="5"/>
    <n v="3"/>
    <n v="5"/>
    <n v="5"/>
    <s v="Apport réel du projet sur le relationnel "/>
    <s v="Informations régulières sur l'épidémiologie et les pathologies en fonction de chaque région"/>
    <s v="ND"/>
    <x v="0"/>
    <x v="5"/>
    <x v="12"/>
    <x v="4"/>
    <s v="Inaboutissement"/>
    <s v="ND"/>
    <s v="ND"/>
    <s v="Mise en œuvre effective"/>
    <s v="ND"/>
    <s v="ND"/>
    <x v="3"/>
    <x v="0"/>
    <x v="0"/>
    <x v="0"/>
    <x v="3"/>
    <x v="2"/>
    <x v="2"/>
    <s v="ND"/>
    <s v="Système d'information des structures privées et praticiens libéraux"/>
    <s v="Référentiel - Identification des patients"/>
    <s v="Messagerie sécurisée de santé"/>
    <n v="10"/>
    <n v="10"/>
    <n v="5"/>
    <n v="10"/>
    <n v="10"/>
    <n v="5"/>
    <n v="10"/>
    <n v="10"/>
    <n v="5"/>
    <s v="Système d'information des structures privées et praticiens libéraux"/>
    <s v="Oui"/>
    <n v="5"/>
    <s v="Changement plus ou moins important"/>
    <s v="Changement plus ou moins important"/>
    <s v="Changement plus ou moins important"/>
    <s v="Changement plus ou moins important"/>
    <s v="Changement plus ou moins important"/>
    <s v="Changement plus ou moins important"/>
    <s v="Changement plus ou moins important"/>
    <s v="ND"/>
    <s v="Je suis prêt à plus ou moins changer"/>
    <s v="Je suis prêt à plus ou moins changer"/>
    <s v="Je suis prêt à changer assez"/>
    <s v="Je suis prêt à plus ou moins changer"/>
    <s v="Je suis prêt à changer assez"/>
    <s v="Je suis prêt à plus ou moins changer"/>
    <s v="Je suis un peu prêt à changer"/>
    <s v="ND"/>
    <s v="Mise en place effective de ce projet"/>
    <s v="ND"/>
    <s v="ND"/>
    <s v="Pas de mise en effective"/>
    <s v="ND"/>
    <s v="ND"/>
    <s v="ND"/>
    <s v="ND"/>
    <s v="Aboutissement du projet sur le plan national"/>
    <s v="ND"/>
    <s v="ND"/>
    <s v="ND"/>
    <s v="ND"/>
  </r>
  <r>
    <n v="220"/>
    <d v="2018-05-29T00:00:00"/>
    <x v="7"/>
    <s v="Lémonbi-Leyou"/>
    <s v="Hôpital Marcel Abéké"/>
    <s v="Hôpital"/>
    <s v="Privé"/>
    <n v="59"/>
    <s v="Moanda"/>
    <m/>
    <m/>
    <m/>
    <n v="1962"/>
    <n v="69577"/>
    <n v="100"/>
    <n v="20"/>
    <n v="60"/>
    <s v="Hôpital AMISSA BONGO"/>
    <s v="OBANDJI"/>
    <s v="CLAUDINE"/>
    <n v="46"/>
    <x v="3"/>
    <x v="5"/>
    <x v="0"/>
    <s v="CUSS"/>
    <n v="19"/>
    <x v="5"/>
    <n v="7"/>
    <n v="8"/>
    <n v="6"/>
    <n v="8"/>
    <n v="7"/>
    <s v="Plus d'archives "/>
    <s v="Suivi des patients très fiable"/>
    <s v="Gain de temps"/>
    <x v="2"/>
    <x v="2"/>
    <x v="2"/>
    <x v="7"/>
    <s v="Moyens financiers"/>
    <s v="Ressources humaines"/>
    <s v="ND"/>
    <s v="Prévoir un budget suffisant pour le projet"/>
    <s v="Formation et recrutement"/>
    <s v="ND"/>
    <x v="2"/>
    <x v="2"/>
    <x v="4"/>
    <x v="2"/>
    <x v="2"/>
    <x v="2"/>
    <x v="2"/>
    <s v="ND"/>
    <s v="Système d'information des structures privées et praticiens libéraux"/>
    <s v="Référentiel - Identification des patients"/>
    <s v="Messagerie sécurisée de santé"/>
    <n v="7"/>
    <n v="7"/>
    <n v="6"/>
    <n v="8"/>
    <n v="8"/>
    <n v="6"/>
    <n v="8"/>
    <n v="8"/>
    <n v="7"/>
    <s v="Messagerie sécurisée de santé"/>
    <s v="Oui"/>
    <n v="7"/>
    <s v="Aucun changement"/>
    <s v="Changement assez important"/>
    <s v="Changement très important"/>
    <s v="Changement très important"/>
    <s v="Changement assez important"/>
    <s v="Changement assez important"/>
    <s v="Changement plus ou moins important"/>
    <s v="ND"/>
    <s v="Je suis prêt à changer assez"/>
    <s v="Je suis prêt à plus ou moins changer"/>
    <s v="Je suis prêt à changer assez"/>
    <s v="Je suis prêt à changer assez"/>
    <s v="Je suis prêt à changer assez"/>
    <s v="Je suis prêt à changer assez"/>
    <s v="Je suis prêt à changer assez"/>
    <s v="ND"/>
    <s v="Informations sur le patient"/>
    <s v="Temps de consultation réduit"/>
    <s v="Echanges sur le cas d'un malade"/>
    <s v="Réseaux non fiables"/>
    <s v="ND"/>
    <s v="ND"/>
    <s v="ND"/>
    <s v="ND"/>
    <s v="Internet haut débit"/>
    <s v="ND"/>
    <s v="ND"/>
    <s v="ND"/>
    <s v="ND"/>
  </r>
  <r>
    <n v="221"/>
    <d v="2018-05-29T00:00:00"/>
    <x v="7"/>
    <s v="Lémonbi-Leyou"/>
    <s v="Hôpital Marcel Abéké"/>
    <s v="Hôpital"/>
    <s v="Privé"/>
    <n v="59"/>
    <s v="Moanda"/>
    <m/>
    <m/>
    <m/>
    <n v="1962"/>
    <n v="69577"/>
    <n v="100"/>
    <n v="20"/>
    <n v="60"/>
    <s v="Hôpital AMISSA BONGO"/>
    <s v="MASSEBA Epse LIMETE"/>
    <s v="ERNESTINE"/>
    <n v="54"/>
    <x v="3"/>
    <x v="6"/>
    <x v="0"/>
    <s v="ENSAS/Ecole d'infirmier de bloc de Marseille"/>
    <n v="4"/>
    <x v="2"/>
    <n v="1"/>
    <n v="6"/>
    <n v="3"/>
    <n v="8"/>
    <n v="5"/>
    <s v="Information rapide  sur le dossier médical"/>
    <s v="Suivi des patients très fiable"/>
    <s v="Amélioration des soins aux patients"/>
    <x v="6"/>
    <x v="5"/>
    <x v="7"/>
    <x v="2"/>
    <s v="Personnel peu qualifié"/>
    <s v="Manque de moyens financiers "/>
    <s v="Détournement du financement alloué au projet"/>
    <s v="Formation du personnel"/>
    <s v="Prévoir le financement suffisant au projet"/>
    <s v="Suivi et contrôle des dépenses effectuées "/>
    <x v="2"/>
    <x v="5"/>
    <x v="2"/>
    <x v="2"/>
    <x v="3"/>
    <x v="3"/>
    <x v="3"/>
    <s v="Formations pour accompagner le changement"/>
    <s v="Système d'information des structures privées et praticiens libéraux"/>
    <s v="Référentiel - Identification des patients"/>
    <s v="Messagerie sécurisée de santé"/>
    <n v="5"/>
    <n v="6"/>
    <n v="7"/>
    <n v="8"/>
    <n v="7"/>
    <n v="6"/>
    <n v="4"/>
    <n v="6"/>
    <n v="7"/>
    <s v="Référentiel - Identification des patients"/>
    <s v="Oui"/>
    <n v="7"/>
    <s v="Changement assez important"/>
    <s v="Changement plus ou moins important"/>
    <s v="Changement assez important"/>
    <s v="Changement assez important"/>
    <s v="Changement assez important"/>
    <s v="Changement assez important"/>
    <s v="Aucun changement"/>
    <s v="ND"/>
    <s v="Je suis prêt à beaucoup changer"/>
    <s v="Je suis prêt à beaucoup changer"/>
    <s v="Je suis prêt à beaucoup changer"/>
    <s v="Je suis prêt à changer assez"/>
    <s v="Je suis prêt à beaucoup changer"/>
    <s v="Je suis prêt à changer assez"/>
    <s v="Je ne suis pas du tout prêt à changer"/>
    <s v="ND"/>
    <s v="Mise en œuvre effective du projet dans tout le pays"/>
    <s v="Performance "/>
    <s v="Amélioration de la santé gabonaise"/>
    <s v="Financement insuffisant"/>
    <s v="Personnel peu qualifié"/>
    <s v="ND"/>
    <s v="ND"/>
    <s v="ND"/>
    <s v="Prévoir le financement total du projet"/>
    <s v="Formation des utilisateurs"/>
    <s v="ND"/>
    <s v="ND"/>
    <s v="ND"/>
  </r>
  <r>
    <n v="222"/>
    <d v="2018-05-29T00:00:00"/>
    <x v="7"/>
    <s v="Lémonbi-Leyou"/>
    <s v="Hôpital Marcel Abéké"/>
    <s v="Hôpital"/>
    <s v="Privé"/>
    <n v="59"/>
    <s v="Moanda"/>
    <m/>
    <m/>
    <m/>
    <n v="1962"/>
    <n v="69577"/>
    <n v="100"/>
    <n v="20"/>
    <n v="60"/>
    <s v="Hôpital AMISSA BONGO"/>
    <s v="AGNASSA OBEYI"/>
    <s v="ROSE"/>
    <n v="45"/>
    <x v="2"/>
    <x v="7"/>
    <x v="24"/>
    <s v="USS"/>
    <n v="2"/>
    <x v="6"/>
    <n v="1"/>
    <n v="5"/>
    <n v="1"/>
    <n v="10"/>
    <n v="5"/>
    <s v="Réduction de la charge de travail"/>
    <s v="Facilité le travail"/>
    <s v="Maitrise de l'état de santé des patients"/>
    <x v="3"/>
    <x v="3"/>
    <x v="3"/>
    <x v="11"/>
    <s v="Manque de spécialistes"/>
    <s v="Manque de moyens "/>
    <s v="Très peu d'engagement au changement"/>
    <s v="Recrutement de spécialistes"/>
    <s v="Prévoir tous les moyens nécessaires pour l'aboutissement du projet"/>
    <s v="Motiver les professionnels"/>
    <x v="2"/>
    <x v="5"/>
    <x v="2"/>
    <x v="2"/>
    <x v="3"/>
    <x v="2"/>
    <x v="2"/>
    <s v="ND"/>
    <s v="Système d'information des structures privées et praticiens libéraux"/>
    <s v="Référentiel - Identification des patients"/>
    <s v="Messagerie sécurisée de santé"/>
    <n v="5"/>
    <n v="6"/>
    <n v="6"/>
    <n v="6"/>
    <n v="7"/>
    <n v="7"/>
    <n v="5"/>
    <n v="6"/>
    <n v="6"/>
    <s v="Référentiel - Identification des patients"/>
    <s v="Oui"/>
    <n v="10"/>
    <s v="Changement assez important"/>
    <s v="Changement assez important"/>
    <s v="Changement assez important"/>
    <s v="Changement très important"/>
    <s v="Changement très important"/>
    <s v="Changement très important"/>
    <s v="Changement plus ou moins important"/>
    <s v="ND"/>
    <s v="Je suis prêt à changer assez"/>
    <s v="Je suis prêt à changer assez"/>
    <s v="Je suis prêt à changer assez"/>
    <s v="Je suis prêt à beaucoup changer"/>
    <s v="Je suis prêt à beaucoup changer"/>
    <s v="Je suis prêt à changer assez"/>
    <s v="Je suis prêt à plus ou moins changer"/>
    <s v="ND"/>
    <s v="Meilleure productivité"/>
    <s v="Facilité le travaill des agents de santé"/>
    <s v="Gain de temps"/>
    <s v="Manque de personnel qualifié"/>
    <s v="ND"/>
    <s v="ND"/>
    <s v="ND"/>
    <s v="ND"/>
    <s v="Recrutement et formation du personnel"/>
    <s v="ND"/>
    <s v="ND"/>
    <s v="ND"/>
    <s v="ND"/>
  </r>
  <r>
    <n v="223"/>
    <d v="2018-05-29T00:00:00"/>
    <x v="7"/>
    <s v="Lémonbi-Leyou"/>
    <s v="Hôpital Marcel Abéké"/>
    <s v="Hôpital"/>
    <s v="Privé"/>
    <n v="59"/>
    <s v="Moanda"/>
    <m/>
    <m/>
    <m/>
    <d v="1962-01-01T00:00:00"/>
    <n v="69577"/>
    <n v="150"/>
    <n v="20"/>
    <n v="60"/>
    <s v="Hôpital AMISSA BONGO"/>
    <s v="EFFA'A "/>
    <s v="MARCELLIN"/>
    <n v="44"/>
    <x v="2"/>
    <x v="2"/>
    <x v="76"/>
    <s v="FMSS"/>
    <n v="16"/>
    <x v="2"/>
    <n v="4"/>
    <n v="8"/>
    <n v="4"/>
    <n v="7"/>
    <n v="5"/>
    <s v="Bonne connaissance du système de santé"/>
    <s v="ND"/>
    <s v="ND"/>
    <x v="8"/>
    <x v="10"/>
    <x v="14"/>
    <x v="3"/>
    <s v="Inaboutissement du projet"/>
    <s v="Manque d'expertise"/>
    <s v="Détournement du financement alloué au projet"/>
    <s v="Aboutissement du projet et sensibilisation"/>
    <s v="Formation du personnel"/>
    <s v="Suivi et contrôle "/>
    <x v="0"/>
    <x v="5"/>
    <x v="2"/>
    <x v="2"/>
    <x v="3"/>
    <x v="3"/>
    <x v="3"/>
    <s v="Amélioration la formation continue"/>
    <s v="Système d'information des structures privées et praticiens libéraux"/>
    <s v="Référentiel - Identification des patients"/>
    <s v="Messagerie sécurisée de santé"/>
    <n v="5"/>
    <n v="6"/>
    <n v="7"/>
    <n v="6"/>
    <n v="7"/>
    <n v="8"/>
    <n v="6"/>
    <n v="6"/>
    <n v="6"/>
    <s v="Référentiel - Identification des patients"/>
    <s v="Oui"/>
    <n v="7"/>
    <s v="Changement plus ou moins important"/>
    <s v="Changement faible"/>
    <s v="Changement plus ou moins important"/>
    <s v="Changement assez important"/>
    <s v="Changement plus ou moins important"/>
    <s v="Changement assez important"/>
    <s v="Changement très important"/>
    <s v="ND"/>
    <s v="Je suis prêt à plus ou moins changer"/>
    <s v="Je suis prêt à changer assez"/>
    <s v="Je suis prêt à changer assez"/>
    <s v="Je suis prêt à changer assez"/>
    <s v="Je suis prêt à beaucoup changer"/>
    <s v="Je suis prêt à plus ou moins changer"/>
    <s v="Je suis un peu prêt à changer"/>
    <s v="ND"/>
    <s v="Mise en œuvre "/>
    <s v="Performance "/>
    <s v="Amélioration de la santé gabonaise"/>
    <s v="Inaboutissement du projet"/>
    <s v="Manque de financement"/>
    <s v="Personnel peu qualifié"/>
    <s v="ND"/>
    <s v="ND"/>
    <s v="Bonne étude du projet "/>
    <s v="Financement totale du projet"/>
    <s v="Formation continue"/>
    <s v="ND"/>
    <s v="ND"/>
  </r>
  <r>
    <n v="224"/>
    <d v="2018-05-29T00:00:00"/>
    <x v="7"/>
    <s v="Lémonbi-Leyou"/>
    <s v="HMA Comilog"/>
    <s v="Hôpital"/>
    <s v="Privé"/>
    <n v="60"/>
    <s v="Moanda"/>
    <m/>
    <m/>
    <m/>
    <d v="1962-01-02T00:00:00"/>
    <n v="69577"/>
    <n v="150"/>
    <n v="20"/>
    <n v="60"/>
    <s v="Hôpital AMISSA BONGO"/>
    <s v="FALAMBI"/>
    <s v="LUDOVIC"/>
    <s v="ND"/>
    <x v="2"/>
    <x v="7"/>
    <x v="25"/>
    <s v="France"/>
    <n v="18"/>
    <x v="4"/>
    <n v="6"/>
    <n v="8"/>
    <n v="3"/>
    <n v="9"/>
    <n v="8"/>
    <s v="Meilleure qualité de soins"/>
    <s v="Meilleure connaissance du personnel de santé "/>
    <s v="ND"/>
    <x v="3"/>
    <x v="7"/>
    <x v="12"/>
    <x v="3"/>
    <s v="Qualité réseaux médiocre"/>
    <s v="Peu d'adhésion des praticiens"/>
    <s v="ND"/>
    <s v="Maintenir le réseaux à haut débit"/>
    <s v="Sensibilisation et patience"/>
    <s v="ND"/>
    <x v="0"/>
    <x v="5"/>
    <x v="2"/>
    <x v="3"/>
    <x v="2"/>
    <x v="2"/>
    <x v="2"/>
    <s v="ND"/>
    <s v="Système d'information des structures privées et praticiens libéraux"/>
    <s v="Référentiel - Identification des patients"/>
    <s v="Messagerie sécurisée de santé"/>
    <n v="8"/>
    <n v="9"/>
    <n v="8"/>
    <n v="7"/>
    <n v="8"/>
    <n v="7"/>
    <n v="8"/>
    <n v="7"/>
    <n v="8"/>
    <s v="Système d'information des soins de santé de premier niveau"/>
    <s v="Oui"/>
    <n v="8"/>
    <s v="Changement plus ou moins important"/>
    <s v="Changement plus ou moins important"/>
    <s v="Changement faible"/>
    <s v="Changement plus ou moins important"/>
    <s v="Changement faible"/>
    <s v="Changement assez important"/>
    <s v="Changement plus ou moins important"/>
    <s v="ND"/>
    <s v="Je suis prêt à plus ou moins changer"/>
    <s v="Je suis prêt à changer assez"/>
    <s v="Je suis prêt à plus ou moins changer"/>
    <s v="Je suis prêt à plus ou moins changer"/>
    <s v="Je suis prêt à plus ou moins changer"/>
    <s v="Je suis prêt à changer assez"/>
    <s v="Je suis prêt à plus ou moins changer"/>
    <s v="ND"/>
    <s v="Amélioration de la qualité des soins"/>
    <s v="Meilleure prise en charge des patients"/>
    <s v="ND"/>
    <s v="Incompréhension"/>
    <s v="Difficulté dans le changement d'habitude"/>
    <s v="Peu d'adhésion"/>
    <s v="ND"/>
    <s v="ND"/>
    <s v="Communication sur le projet"/>
    <s v="Sensibilisation "/>
    <s v="Accompagnement au changement"/>
    <s v="ND"/>
    <s v="ND"/>
  </r>
  <r>
    <n v="225"/>
    <d v="2018-05-30T00:00:00"/>
    <x v="7"/>
    <s v="Mpassa"/>
    <s v="CHR Amoussa Bongo"/>
    <s v="CHR"/>
    <s v="Public civil"/>
    <n v="354"/>
    <s v="Franceville"/>
    <m/>
    <m/>
    <m/>
    <d v="2004-05-08T00:00:00"/>
    <n v="250000"/>
    <n v="107"/>
    <n v="15"/>
    <n v="0"/>
    <s v="NA"/>
    <s v="MBOUYI"/>
    <s v="JOSIANE NINA"/>
    <n v="34"/>
    <x v="0"/>
    <x v="3"/>
    <x v="0"/>
    <s v="PIGE Côte d'Ivoire "/>
    <s v="8mois"/>
    <x v="5"/>
    <n v="5"/>
    <n v="9"/>
    <n v="1"/>
    <n v="9"/>
    <n v="4"/>
    <s v="Internet dans toute la structure"/>
    <s v="Equipements en outils informatiques"/>
    <s v="ND"/>
    <x v="3"/>
    <x v="0"/>
    <x v="2"/>
    <x v="11"/>
    <s v="Données non sécurisées"/>
    <s v="Non respect du secret professionnel"/>
    <s v="Internet non fiable"/>
    <s v="Sécurisation des données des patients"/>
    <s v="Engagement par des lois "/>
    <s v="Installer un wifi haut débit"/>
    <x v="0"/>
    <x v="2"/>
    <x v="4"/>
    <x v="2"/>
    <x v="3"/>
    <x v="2"/>
    <x v="2"/>
    <s v="ND"/>
    <s v="Systèmes d’Information Hospitaliers (SIH)"/>
    <s v="Référentiel - Identification des professionnels et des structures"/>
    <s v="Référentiel - Référentiels sémantiques métiers"/>
    <n v="8"/>
    <n v="9"/>
    <n v="7"/>
    <n v="9"/>
    <n v="10"/>
    <n v="9"/>
    <n v="7"/>
    <n v="8"/>
    <n v="8"/>
    <s v="Référentiel - Identification des professionnels et des structures"/>
    <s v="Oui"/>
    <n v="9"/>
    <s v="Changement assez important"/>
    <s v="Changement assez important"/>
    <s v="Changement plus ou moins important"/>
    <s v="Changement assez important"/>
    <s v="Changement plus ou moins important"/>
    <s v="Changement très important"/>
    <s v="Changement assez important"/>
    <s v="ND"/>
    <s v="Je suis prêt à beaucoup changer"/>
    <s v="Je suis prêt à changer assez"/>
    <s v="Je suis prêt à beaucoup changer"/>
    <s v="Je suis prêt à beaucoup changer"/>
    <s v="Je suis prêt à beaucoup changer"/>
    <s v="Je suis prêt à beaucoup changer"/>
    <s v="Je suis prêt à changer assez"/>
    <s v="ND"/>
    <s v="Une meilleure organisation"/>
    <s v="Outils efficaces de travail"/>
    <s v="Un bon système de contrôle "/>
    <s v="Pas de contrôle "/>
    <s v="Pas d'outils informatiques"/>
    <s v="Personnel peu qualifié"/>
    <s v="Mauvaise organisation"/>
    <s v="Non respect du secret professionnel"/>
    <s v="Suivi et contrôle permanent"/>
    <s v="Equiper les structures"/>
    <s v="Formation du personnel"/>
    <s v="Conduite du projet jusqu'à terme par des experts"/>
    <s v="Réglémentation par des lois"/>
  </r>
  <r>
    <n v="226"/>
    <d v="2018-05-30T00:00:00"/>
    <x v="7"/>
    <s v="Mpassa"/>
    <s v="CHR Amoussa Bongo"/>
    <s v="CHR"/>
    <s v="Public civil"/>
    <n v="354"/>
    <s v="Franceville"/>
    <m/>
    <m/>
    <m/>
    <d v="2004-05-08T00:00:00"/>
    <n v="250000"/>
    <n v="107"/>
    <n v="15"/>
    <n v="0"/>
    <s v="NA"/>
    <s v="KOUDEL IBRAHIM KOMBA "/>
    <s v="CORENTINE"/>
    <n v="34"/>
    <x v="2"/>
    <x v="7"/>
    <x v="77"/>
    <s v="Université Omar Bongo"/>
    <s v="6mois"/>
    <x v="2"/>
    <n v="6"/>
    <n v="5"/>
    <n v="6"/>
    <n v="6"/>
    <n v="5"/>
    <s v="Améliorer la prise en charge des patients"/>
    <s v="Améliorer la performance professionnelle "/>
    <s v="ND"/>
    <x v="6"/>
    <x v="0"/>
    <x v="0"/>
    <x v="5"/>
    <s v="Les mauvaises procédures"/>
    <s v="Personnel peu qualifié"/>
    <s v="Mauvais comportements"/>
    <s v="Suivi par les experts"/>
    <s v="Formation du personnel"/>
    <s v="Sensibilisation"/>
    <x v="0"/>
    <x v="2"/>
    <x v="2"/>
    <x v="2"/>
    <x v="2"/>
    <x v="2"/>
    <x v="6"/>
    <s v="ND"/>
    <s v="Systèmes d’Information Hospitaliers (SIH)"/>
    <s v="Référentiel - Identification des professionnels et des structures"/>
    <s v="Référentiel - Référentiels sémantiques métiers"/>
    <n v="4"/>
    <n v="6"/>
    <n v="3"/>
    <n v="3"/>
    <n v="5"/>
    <n v="1"/>
    <n v="5"/>
    <n v="5"/>
    <n v="5"/>
    <s v="Référentiel - Référentiels sémantiques métiers"/>
    <s v="Oui"/>
    <n v="8"/>
    <s v="Changement plus ou moins important"/>
    <s v="Changement assez important"/>
    <s v="Changement assez important"/>
    <s v="Changement plus ou moins important"/>
    <s v="Changement très important"/>
    <s v="Changement très important"/>
    <s v="Changement très important"/>
    <s v="ND"/>
    <s v="Je suis prêt à plus ou moins changer"/>
    <s v="Je suis prêt à beaucoup changer"/>
    <s v="Je suis prêt à changer assez"/>
    <s v="Je suis prêt à beaucoup changer"/>
    <s v="Je suis prêt à changer assez"/>
    <s v="Je suis prêt à plus ou moins changer"/>
    <s v="Je suis prêt à beaucoup changer"/>
    <s v="ND"/>
    <s v="Améliorer les compétences"/>
    <s v="Bonne organisation du travail"/>
    <s v="Meilleur contrôle du système"/>
    <s v="Personnel peu qualifié"/>
    <s v="Données non sécurisées"/>
    <s v="ND"/>
    <s v="ND"/>
    <s v="ND"/>
    <s v="Formation du personnel"/>
    <s v="Sécurisation des données patients"/>
    <s v="ND"/>
    <s v="ND"/>
    <s v="ND"/>
  </r>
  <r>
    <n v="227"/>
    <d v="2018-05-30T00:00:00"/>
    <x v="7"/>
    <s v="Mpassa"/>
    <s v="CHR Amoussa Bongo"/>
    <s v="CHR"/>
    <s v="Public civil"/>
    <n v="354"/>
    <s v="Franceville"/>
    <m/>
    <m/>
    <m/>
    <d v="2004-05-08T00:00:00"/>
    <n v="250000"/>
    <n v="107"/>
    <n v="15"/>
    <n v="0"/>
    <s v="NA"/>
    <s v="GNAMA "/>
    <s v="JEAN CREPIN"/>
    <n v="50"/>
    <x v="0"/>
    <x v="3"/>
    <x v="16"/>
    <s v="HECI MAROC"/>
    <n v="13"/>
    <x v="4"/>
    <n v="3"/>
    <n v="8"/>
    <n v="2"/>
    <n v="8"/>
    <n v="3"/>
    <s v="Collecte des données à temps réel"/>
    <s v="Tableau de bord à temps réel"/>
    <s v="Outil d'aide à la prise de décision"/>
    <x v="2"/>
    <x v="4"/>
    <x v="7"/>
    <x v="4"/>
    <s v="Confidentialité des données des patients"/>
    <s v="Ressources insuffisantes"/>
    <s v="ND"/>
    <s v="Hiérarchiser l'accès aux données"/>
    <s v="Prévoir assez d'outils pour toutes les structures"/>
    <s v="ND"/>
    <x v="2"/>
    <x v="2"/>
    <x v="0"/>
    <x v="3"/>
    <x v="0"/>
    <x v="4"/>
    <x v="4"/>
    <s v="ND"/>
    <s v="Systèmes d’Information Hospitaliers (SIH)"/>
    <s v="Référentiel - Identification des professionnels et des structures"/>
    <s v="Référentiel - Référentiels sémantiques métiers"/>
    <n v="9"/>
    <n v="8"/>
    <n v="8"/>
    <n v="8"/>
    <n v="7"/>
    <n v="8"/>
    <n v="8"/>
    <n v="7"/>
    <n v="7"/>
    <s v="Systèmes d’Information Hospitaliers (SIH)"/>
    <s v="Oui"/>
    <n v="9"/>
    <s v="Changement très important"/>
    <s v="Changement assez important"/>
    <s v="Changement plus ou moins important"/>
    <s v="Changement plus ou moins important"/>
    <s v="Changement assez important"/>
    <s v="Changement plus ou moins important"/>
    <s v="Changement plus ou moins important"/>
    <s v="ND"/>
    <s v="Je suis prêt à beaucoup changer"/>
    <s v="Je suis prêt à changer assez"/>
    <s v="Je suis prêt à changer assez"/>
    <s v="Je suis prêt à changer assez"/>
    <s v="Je suis prêt à plus ou moins changer"/>
    <s v="Je suis prêt à beaucoup changer"/>
    <s v="Je suis prêt à plus ou moins changer"/>
    <s v="ND"/>
    <s v="Implication de tous les acteurs"/>
    <s v="Outils de veille et d'aide à la décision "/>
    <s v="Mise en réseau des structures du pays"/>
    <s v="Personnel peu qualifié"/>
    <s v="Règles de gestion"/>
    <s v="ND"/>
    <s v="ND"/>
    <s v="ND"/>
    <s v="Formation du personnel"/>
    <s v="Harmoniser les règles de gestion dans les structures de santé"/>
    <s v="ND"/>
    <s v="ND"/>
    <s v="ND"/>
  </r>
  <r>
    <n v="228"/>
    <d v="2018-05-30T00:00:00"/>
    <x v="7"/>
    <s v="Mpassa"/>
    <s v="CHR Amoussa Bongo"/>
    <s v="CHR"/>
    <s v="Public civil"/>
    <n v="354"/>
    <s v="Franceville"/>
    <m/>
    <m/>
    <m/>
    <d v="2004-05-08T00:00:00"/>
    <n v="250000"/>
    <n v="107"/>
    <n v="15"/>
    <n v="0"/>
    <s v="NA"/>
    <s v="KASSA GATSIE"/>
    <s v="LAME"/>
    <n v="43"/>
    <x v="3"/>
    <x v="6"/>
    <x v="0"/>
    <s v="ENASS"/>
    <n v="13"/>
    <x v="8"/>
    <n v="1"/>
    <n v="10"/>
    <n v="5"/>
    <n v="5"/>
    <n v="1"/>
    <s v="Information sanitaire disponible "/>
    <s v="Amélioration de la prise en charge des patients"/>
    <s v="Planification gouvernementale"/>
    <x v="4"/>
    <x v="0"/>
    <x v="14"/>
    <x v="3"/>
    <s v="Données patients à disposition des personnes non assermentées "/>
    <s v="ND"/>
    <s v="ND"/>
    <s v="Sécurisation des données des patients"/>
    <s v="ND"/>
    <s v="ND"/>
    <x v="0"/>
    <x v="0"/>
    <x v="0"/>
    <x v="0"/>
    <x v="3"/>
    <x v="4"/>
    <x v="0"/>
    <s v="Mauvaise organisation nationale"/>
    <s v="Systèmes d’Information Hospitaliers (SIH)"/>
    <s v="Référentiel - Identification des professionnels et des structures"/>
    <s v="Référentiel - Référentiels sémantiques métiers"/>
    <n v="5"/>
    <n v="5"/>
    <n v="5"/>
    <n v="10"/>
    <n v="10"/>
    <n v="5"/>
    <n v="7"/>
    <n v="10"/>
    <n v="5"/>
    <s v="Référentiel - Identification des professionnels et des structures"/>
    <s v="Oui"/>
    <n v="5"/>
    <s v="Changement très important"/>
    <s v="Changement assez important"/>
    <s v="Changement très important"/>
    <s v="Changement très important"/>
    <s v="Changement plus ou moins important"/>
    <s v="Changement assez important"/>
    <s v="Changement très important"/>
    <s v="ND"/>
    <s v="Je suis prêt à beaucoup changer"/>
    <s v="Je suis prêt à beaucoup changer"/>
    <s v="Je suis prêt à changer assez"/>
    <s v="Je suis prêt à beaucoup changer"/>
    <s v="Je suis prêt à beaucoup changer"/>
    <s v="Je suis prêt à beaucoup changer"/>
    <s v="Je suis prêt à beaucoup changer"/>
    <s v="Une motivation facilitera l'adhésion"/>
    <s v="Identification de l'agent de santé au poste"/>
    <s v="Reconnaitre la compétence des agents"/>
    <s v="Recueillir la bonne information sanitaire"/>
    <s v="Non adhésion  du personnel vieillissant"/>
    <s v="Données non sécurisées"/>
    <s v="Internet faible débit"/>
    <s v="ND"/>
    <s v="ND"/>
    <s v="Former uniquement les jeunes professionnels de santé"/>
    <s v="Sécurisation des données patients"/>
    <s v="Installer la fibre optique"/>
    <s v="ND"/>
    <s v="ND"/>
  </r>
  <r>
    <n v="229"/>
    <d v="2018-05-30T00:00:00"/>
    <x v="7"/>
    <s v="Mpassa"/>
    <s v="CHR Amoussa Bongo"/>
    <s v="CHR"/>
    <s v="Public civil"/>
    <n v="354"/>
    <s v="Franceville"/>
    <m/>
    <m/>
    <m/>
    <d v="2004-05-08T00:00:00"/>
    <n v="250000"/>
    <n v="107"/>
    <n v="15"/>
    <n v="0"/>
    <s v="NA"/>
    <s v="KOUPANGOYE MBANGA"/>
    <s v="ANOUCHKA"/>
    <n v="34"/>
    <x v="3"/>
    <x v="6"/>
    <x v="0"/>
    <s v="CFETPM Moanda"/>
    <n v="4"/>
    <x v="4"/>
    <n v="1"/>
    <n v="10"/>
    <n v="5"/>
    <n v="10"/>
    <n v="10"/>
    <s v="Avoir des informations exactes sur la santé gabonaise"/>
    <s v="ND"/>
    <s v="ND"/>
    <x v="4"/>
    <x v="0"/>
    <x v="7"/>
    <x v="2"/>
    <s v="Données non sécurisées"/>
    <s v="Personnel peu qualifié"/>
    <s v="ND"/>
    <s v="Sécurisation des données des patients"/>
    <s v="Formation du personnel"/>
    <s v="ND"/>
    <x v="2"/>
    <x v="2"/>
    <x v="2"/>
    <x v="3"/>
    <x v="3"/>
    <x v="2"/>
    <x v="2"/>
    <s v="ND"/>
    <s v="Systèmes d’Information Hospitaliers (SIH)"/>
    <s v="Référentiel - Identification des professionnels et des structures"/>
    <s v="Référentiel - Référentiels sémantiques métiers"/>
    <n v="8"/>
    <n v="9"/>
    <n v="10"/>
    <n v="8"/>
    <n v="9"/>
    <n v="10"/>
    <n v="7"/>
    <n v="9"/>
    <n v="9"/>
    <s v="Systèmes d’Information Hospitaliers (SIH)"/>
    <s v="Oui"/>
    <n v="10"/>
    <s v="Changement plus ou moins important"/>
    <s v="Changement assez important"/>
    <s v="Changement assez important"/>
    <s v="Changement assez important"/>
    <s v="Changement assez important"/>
    <s v="Changement très important"/>
    <s v="Changement très important"/>
    <s v="ND"/>
    <s v="Je suis prêt à changer assez"/>
    <s v="Je suis prêt à changer assez"/>
    <s v="Je suis prêt à plus ou moins changer"/>
    <s v="Je suis prêt à plus ou moins changer"/>
    <s v="Je suis prêt à beaucoup changer"/>
    <s v="Je suis prêt à beaucoup changer"/>
    <s v="Je suis prêt à changer assez"/>
    <s v="ND"/>
    <s v="Un SIS performant"/>
    <s v="ND"/>
    <s v="ND"/>
    <s v="Données non sécurisées"/>
    <s v="ND"/>
    <s v="ND"/>
    <s v="ND"/>
    <s v="ND"/>
    <s v="Sécurisation des données des patients"/>
    <s v="ND"/>
    <s v="ND"/>
    <s v="ND"/>
    <s v="ND"/>
  </r>
  <r>
    <n v="230"/>
    <d v="2018-05-30T00:00:00"/>
    <x v="7"/>
    <s v="Mpassa"/>
    <s v="CHR Amoussa Bongo"/>
    <s v="CHR"/>
    <s v="Public civil"/>
    <n v="354"/>
    <s v="Franceville"/>
    <m/>
    <m/>
    <m/>
    <d v="2004-05-08T00:00:00"/>
    <n v="250000"/>
    <n v="107"/>
    <n v="15"/>
    <n v="0"/>
    <s v="NA"/>
    <s v="BEHANG O'BYANG"/>
    <s v="BLANDINE WENDY"/>
    <n v="45"/>
    <x v="2"/>
    <x v="7"/>
    <x v="78"/>
    <s v="Université des sciences et techniques de WUHAN"/>
    <n v="1"/>
    <x v="4"/>
    <n v="5"/>
    <n v="8"/>
    <n v="5"/>
    <n v="9"/>
    <n v="6"/>
    <s v="Une meilleure connexion internet"/>
    <s v="Outils informatiques"/>
    <s v="Une équipe de maintenance disponible"/>
    <x v="2"/>
    <x v="0"/>
    <x v="10"/>
    <x v="3"/>
    <s v="Mauvaise connexion internet"/>
    <s v="Données divulguées"/>
    <s v="Reglements de compte entre collegues"/>
    <s v="Internet haut débit"/>
    <s v="Sécurisation des données"/>
    <s v="Respect de l'éthique"/>
    <x v="0"/>
    <x v="5"/>
    <x v="2"/>
    <x v="3"/>
    <x v="3"/>
    <x v="2"/>
    <x v="0"/>
    <s v="ND"/>
    <s v="Systèmes d’Information Hospitaliers (SIH)"/>
    <s v="Référentiel - Identification des professionnels et des structures"/>
    <s v="Référentiel - Référentiels sémantiques métiers"/>
    <n v="8"/>
    <n v="8"/>
    <n v="8"/>
    <n v="8"/>
    <n v="8"/>
    <n v="8"/>
    <n v="8"/>
    <n v="8"/>
    <n v="8"/>
    <s v="Systèmes d’Information Hospitaliers (SIH)"/>
    <s v="Oui"/>
    <n v="9"/>
    <s v="Changement assez important"/>
    <s v="Changement assez important"/>
    <s v="Changement assez important"/>
    <s v="Changement assez important"/>
    <s v="Changement assez important"/>
    <s v="Changement assez important"/>
    <s v="Changement assez important"/>
    <s v="Courage! "/>
    <s v="Je suis prêt à beaucoup changer"/>
    <s v="Je suis prêt à beaucoup changer"/>
    <s v="Je suis prêt à beaucoup changer"/>
    <s v="Je suis prêt à beaucoup changer"/>
    <s v="Je suis prêt à beaucoup changer"/>
    <s v="Je suis prêt à beaucoup changer"/>
    <s v="Je suis un peu prêt à changer"/>
    <s v="ND"/>
    <s v="Une meilleure connexion internet"/>
    <s v="Accès à l'historique du patient"/>
    <s v="ND"/>
    <s v="Données non sécurisées"/>
    <s v="Brusque arrêt du projet"/>
    <s v="ND"/>
    <s v="ND"/>
    <s v="ND"/>
    <s v="Sécurisation des données des patients"/>
    <s v="Aboutissement du projet"/>
    <s v="ND"/>
    <s v="ND"/>
    <s v="ND"/>
  </r>
  <r>
    <n v="231"/>
    <d v="2018-05-30T00:00:00"/>
    <x v="7"/>
    <s v="Mpassa"/>
    <s v="CHR Amoussa Bongo"/>
    <s v="CHR"/>
    <s v="Public civil"/>
    <n v="354"/>
    <s v="Franceville"/>
    <m/>
    <m/>
    <m/>
    <d v="2004-05-08T00:00:00"/>
    <n v="250000"/>
    <n v="107"/>
    <n v="15"/>
    <n v="0"/>
    <s v="NA"/>
    <s v="NGAKANI OFFOBO"/>
    <s v="SILVERE"/>
    <n v="41"/>
    <x v="2"/>
    <x v="7"/>
    <x v="25"/>
    <s v="USS"/>
    <n v="3"/>
    <x v="6"/>
    <n v="1"/>
    <n v="10"/>
    <n v="1"/>
    <n v="10"/>
    <n v="5"/>
    <s v="Recueil d'information de santé "/>
    <s v="Coordination et reception des informations à temps réel"/>
    <s v="Echange d'informations entre hôpitaux"/>
    <x v="4"/>
    <x v="0"/>
    <x v="7"/>
    <x v="4"/>
    <s v="Pas assez de conscience professionnelle"/>
    <s v="Peu d'équipements informatiques"/>
    <s v="Pas de communication entre structures de santé "/>
    <s v="Sensibilisation et formation continue"/>
    <s v="Equiper les structures de santé"/>
    <s v="Changement de mentalité "/>
    <x v="5"/>
    <x v="0"/>
    <x v="2"/>
    <x v="3"/>
    <x v="0"/>
    <x v="2"/>
    <x v="2"/>
    <s v="ND"/>
    <s v="Systèmes d’Information Hospitaliers (SIH)"/>
    <s v="Référentiel - Identification des professionnels et des structures"/>
    <s v="Référentiel - Référentiels sémantiques métiers"/>
    <n v="8"/>
    <n v="8"/>
    <n v="8"/>
    <n v="10"/>
    <n v="10"/>
    <n v="10"/>
    <n v="10"/>
    <n v="10"/>
    <n v="10"/>
    <s v="Référentiel - Référentiels sémantiques métiers"/>
    <s v="Oui"/>
    <n v="10"/>
    <s v="Changement assez important"/>
    <s v="Changement assez important"/>
    <s v="Changement assez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Collecte des données "/>
    <s v="Données numériques"/>
    <s v="Amélioration de la qualité du travail"/>
    <s v="Personnel peu qualifié"/>
    <s v="Communication insuffisante "/>
    <s v="Pas de suivi du personnel"/>
    <s v="ND"/>
    <s v="ND"/>
    <s v="Formation du personnel"/>
    <s v="Communication et formation continue"/>
    <s v="Suivi et contrôle "/>
    <s v="ND"/>
    <s v="ND"/>
  </r>
  <r>
    <n v="232"/>
    <d v="2018-05-30T00:00:00"/>
    <x v="7"/>
    <s v="Mpassa"/>
    <s v="CHR Amoussa Bongo"/>
    <s v="CHR"/>
    <s v="Public civil"/>
    <n v="354"/>
    <s v="Franceville"/>
    <m/>
    <m/>
    <m/>
    <d v="2004-05-08T00:00:00"/>
    <n v="250000"/>
    <n v="107"/>
    <n v="15"/>
    <n v="0"/>
    <s v="NA"/>
    <s v="NTASANUE NDONG"/>
    <s v="FLAVIENNE"/>
    <n v="55"/>
    <x v="2"/>
    <x v="7"/>
    <x v="0"/>
    <s v="INFAS Abidjan"/>
    <n v="14"/>
    <x v="10"/>
    <n v="5"/>
    <n v="7"/>
    <n v="3"/>
    <n v="7"/>
    <n v="7"/>
    <s v="Eviter les déplacements pour dépôt de courriers "/>
    <s v="Echange d'informations entre praticiens"/>
    <s v="ND"/>
    <x v="6"/>
    <x v="0"/>
    <x v="0"/>
    <x v="13"/>
    <s v="Personnel peu qualifié aux NTIC"/>
    <s v="ND"/>
    <s v="ND"/>
    <s v="Formation du personnel"/>
    <s v="ND"/>
    <s v="ND"/>
    <x v="0"/>
    <x v="2"/>
    <x v="2"/>
    <x v="2"/>
    <x v="2"/>
    <x v="2"/>
    <x v="4"/>
    <s v="ND"/>
    <s v="Systèmes d’Information Hospitaliers (SIH)"/>
    <s v="Référentiel - Identification des professionnels et des structures"/>
    <s v="Référentiel - Référentiels sémantiques métiers"/>
    <n v="8"/>
    <n v="8"/>
    <n v="8"/>
    <n v="7"/>
    <n v="7"/>
    <n v="7"/>
    <n v="7"/>
    <n v="7"/>
    <n v="7"/>
    <s v="Systèmes d’Information Hospitaliers (SIH)"/>
    <s v="Oui"/>
    <n v="8"/>
    <s v="Changement très important"/>
    <s v="Changement très important"/>
    <s v="Changement très important"/>
    <s v="Changement très important"/>
    <s v="Changement très important"/>
    <s v="Changement très important"/>
    <s v="Changement assez important"/>
    <s v="ND"/>
    <s v="Je suis prêt à beaucoup changer"/>
    <s v="Je suis prêt à changer assez"/>
    <s v="Je suis prêt à changer assez"/>
    <s v="Je suis prêt à beaucoup changer"/>
    <s v="Je suis prêt à beaucoup changer"/>
    <s v="Je suis prêt à beaucoup changer"/>
    <s v="Je suis prêt à changer assez"/>
    <s v="ND"/>
    <s v="Amélioration de la qualité des soins"/>
    <s v="Information accessible"/>
    <s v="Statistiques fiables"/>
    <s v="Maintenance"/>
    <s v="Formation peu adéquat"/>
    <s v="Pas assez d'équipements informatiques"/>
    <s v="ND"/>
    <s v="ND"/>
    <s v="Equipe de maintenance à plein temps"/>
    <s v="Formation du personnel aux NTIC"/>
    <s v="Equiper les structures de santé"/>
    <s v="ND"/>
    <s v="ND"/>
  </r>
  <r>
    <n v="233"/>
    <d v="2018-05-30T00:00:00"/>
    <x v="7"/>
    <s v="Mpassa"/>
    <s v="CHR Amoussa Bongo"/>
    <s v="CHR"/>
    <s v="Public civil"/>
    <n v="354"/>
    <s v="Franceville"/>
    <m/>
    <m/>
    <m/>
    <d v="2004-05-08T00:00:00"/>
    <n v="250000"/>
    <n v="107"/>
    <n v="15"/>
    <n v="0"/>
    <s v="NA"/>
    <s v="MOUBENDE"/>
    <s v="JEAN-MARIE"/>
    <n v="47"/>
    <x v="0"/>
    <x v="3"/>
    <x v="79"/>
    <s v="Ecole de Santé"/>
    <n v="17"/>
    <x v="8"/>
    <n v="5"/>
    <n v="10"/>
    <n v="5"/>
    <n v="10"/>
    <n v="10"/>
    <s v="Amélioration de la prise en charge du patient"/>
    <s v="Gain de temps"/>
    <s v="Acessibilité aux données des patients"/>
    <x v="4"/>
    <x v="0"/>
    <x v="0"/>
    <x v="7"/>
    <s v="Problèmes énergétiques"/>
    <s v="Maintenance"/>
    <s v="ND"/>
    <s v="Régler les problèmes énergétiques avant le démmarage du projet"/>
    <s v="Prévoir une équipe de maintenance"/>
    <s v="ND"/>
    <x v="0"/>
    <x v="2"/>
    <x v="4"/>
    <x v="2"/>
    <x v="3"/>
    <x v="2"/>
    <x v="4"/>
    <s v="Les acteurs du SIS ne partage pas la même vision, surtout les infirmières "/>
    <s v="Systèmes d’Information Hospitaliers (SIH)"/>
    <s v="Référentiel - Identification des professionnels et des structures"/>
    <s v="Référentiel - Référentiels sémantiques métiers"/>
    <n v="8"/>
    <n v="8"/>
    <n v="9"/>
    <n v="7"/>
    <n v="7"/>
    <n v="8"/>
    <n v="8"/>
    <n v="7"/>
    <n v="8"/>
    <s v="Systèmes d’Information Hospitaliers (SIH)"/>
    <s v="Oui"/>
    <n v="9"/>
    <s v="Changement assez important"/>
    <s v="Changement assez important"/>
    <s v="Changement très important"/>
    <s v="Changement très important"/>
    <s v="Changement assez important"/>
    <s v="Changement très important"/>
    <s v="Changement très important"/>
    <s v="ND"/>
    <s v="Je suis prêt à changer assez"/>
    <s v="Je suis prêt à changer assez"/>
    <s v="Je suis prêt à beaucoup changer"/>
    <s v="Je suis prêt à changer assez"/>
    <s v="Je suis prêt à beaucoup changer"/>
    <s v="Je suis prêt à beaucoup changer"/>
    <s v="Je suis prêt à beaucoup changer"/>
    <s v="ND"/>
    <s v="Equipements de collecte de données"/>
    <s v="Formation à la collecte des données"/>
    <s v="Fluidité du circuit de l'information"/>
    <s v="Outils difficiles à utiliser "/>
    <s v="ND"/>
    <s v="ND"/>
    <s v="ND"/>
    <s v="ND"/>
    <s v="Outils de collecte de données faciles à utiliser"/>
    <s v="ND"/>
    <s v="ND"/>
    <s v="ND"/>
    <s v="ND"/>
  </r>
  <r>
    <n v="234"/>
    <d v="2018-05-30T00:00:00"/>
    <x v="7"/>
    <s v="Mpassa"/>
    <s v="CHR Amoussa Bongo"/>
    <s v="CHR"/>
    <s v="Public civil"/>
    <n v="354"/>
    <s v="Franceville"/>
    <m/>
    <m/>
    <m/>
    <d v="2004-05-08T00:00:00"/>
    <n v="250000"/>
    <n v="107"/>
    <n v="15"/>
    <n v="0"/>
    <s v="NA"/>
    <s v="MBOUMBA KONBILA"/>
    <s v="DAN AUGUSTE"/>
    <n v="37"/>
    <x v="0"/>
    <x v="3"/>
    <x v="0"/>
    <s v="ENA"/>
    <n v="3"/>
    <x v="4"/>
    <n v="5"/>
    <n v="9"/>
    <n v="3"/>
    <n v="9"/>
    <n v="3"/>
    <s v="Amélioration de la prise de décision"/>
    <s v="Amélioration de la prise en charge des patients"/>
    <s v="Mise en réseau des structures sanitaires"/>
    <x v="6"/>
    <x v="0"/>
    <x v="3"/>
    <x v="5"/>
    <s v="Perte de données"/>
    <s v="Données divulguées"/>
    <s v="Mauvaise connexion internet"/>
    <s v="Renforcer la protection des ordinateurs"/>
    <s v="Sécurisation des données"/>
    <s v="Installer un wifi haut débit"/>
    <x v="0"/>
    <x v="2"/>
    <x v="0"/>
    <x v="0"/>
    <x v="0"/>
    <x v="4"/>
    <x v="2"/>
    <s v="ND"/>
    <s v="Systèmes d’Information Hospitaliers (SIH)"/>
    <s v="Référentiel - Identification des professionnels et des structures"/>
    <s v="Référentiel - Référentiels sémantiques métiers"/>
    <n v="8"/>
    <n v="7"/>
    <n v="9"/>
    <n v="7"/>
    <n v="6"/>
    <n v="8"/>
    <n v="7"/>
    <n v="7"/>
    <n v="9"/>
    <s v="Systèmes d’Information Hospitaliers (SIH)"/>
    <s v="Oui"/>
    <n v="8"/>
    <s v="Changement assez important"/>
    <s v="Changement assez important"/>
    <s v="Changement très important"/>
    <s v="Changement très important"/>
    <s v="Changement assez important"/>
    <s v="Changement très important"/>
    <s v="Changement plus ou moins important"/>
    <s v="ND"/>
    <s v="Je suis prêt à beaucoup changer"/>
    <s v="Je suis prêt à changer assez"/>
    <s v="Je suis prêt à changer assez"/>
    <s v="Je suis prêt à changer assez"/>
    <s v="Je suis prêt à beaucoup changer"/>
    <s v="Je suis prêt à changer assez"/>
    <s v="Je suis prêt à changer assez"/>
    <s v="ND"/>
    <s v="Appropriation de l'outil informatique"/>
    <s v="Disponibilité de l'information à temps réel"/>
    <s v="Meilleure prise de décision"/>
    <s v="Incompréhension"/>
    <s v="ND"/>
    <s v="ND"/>
    <s v="ND"/>
    <s v="ND"/>
    <s v="Communication sur le projet"/>
    <s v="ND"/>
    <s v="ND"/>
    <s v="ND"/>
    <s v="ND"/>
  </r>
  <r>
    <n v="235"/>
    <d v="2018-05-30T00:00:00"/>
    <x v="7"/>
    <s v="Mpassa"/>
    <s v="CHR Amoussa Bongo"/>
    <s v="CHR"/>
    <s v="Public civil"/>
    <n v="354"/>
    <s v="Franceville"/>
    <m/>
    <m/>
    <m/>
    <d v="2004-05-08T00:00:00"/>
    <n v="250000"/>
    <n v="107"/>
    <n v="15"/>
    <n v="0"/>
    <s v="NA"/>
    <s v="NDILA MAVOULA"/>
    <s v="JUSTE-OPPORTUN"/>
    <s v="ND"/>
    <x v="0"/>
    <x v="2"/>
    <x v="80"/>
    <s v="Ecole supérieure ISSEC"/>
    <s v="7mois"/>
    <x v="3"/>
    <n v="5"/>
    <n v="10"/>
    <n v="3"/>
    <n v="8"/>
    <n v="7"/>
    <s v="Ordinateurs disponibles"/>
    <s v="Internet disponible"/>
    <s v="Accès aux informations sur la santé"/>
    <x v="3"/>
    <x v="0"/>
    <x v="6"/>
    <x v="7"/>
    <s v="Personnel peu qualifié"/>
    <s v="ND"/>
    <s v="ND"/>
    <s v="Formation du personnel"/>
    <s v="ND"/>
    <s v="ND"/>
    <x v="0"/>
    <x v="2"/>
    <x v="2"/>
    <x v="2"/>
    <x v="3"/>
    <x v="0"/>
    <x v="3"/>
    <s v="ND"/>
    <s v="Systèmes d’Information Hospitaliers (SIH)"/>
    <s v="Référentiel - Identification des professionnels et des structures"/>
    <s v="Référentiel - Référentiels sémantiques métiers"/>
    <n v="8"/>
    <n v="8"/>
    <n v="10"/>
    <n v="7"/>
    <n v="8"/>
    <n v="9"/>
    <n v="8"/>
    <n v="9"/>
    <n v="9"/>
    <s v="Systèmes d’Information Hospitaliers (SIH)"/>
    <s v="Oui"/>
    <n v="9"/>
    <s v="Changement assez important"/>
    <s v="Changement assez important"/>
    <s v="Changement plus ou moins important"/>
    <s v="Changement plus ou moins important"/>
    <s v="Changement assez important"/>
    <s v="Changement très important"/>
    <s v="Changement plus ou moins important"/>
    <s v="ND"/>
    <s v="Je suis prêt à changer assez"/>
    <s v="Je suis prêt à plus ou moins changer"/>
    <s v="Je suis prêt à changer assez"/>
    <s v="Je suis prêt à plus ou moins changer"/>
    <s v="Je suis prêt à changer assez"/>
    <s v="Je suis prêt à beaucoup changer"/>
    <s v="Je suis prêt à plus ou moins changer"/>
    <s v="ND"/>
    <s v="Changement radical du système actuel"/>
    <s v="Bonne réactivité"/>
    <s v="Historique du malade"/>
    <s v="Changement difficile à cause de la culture"/>
    <s v="Personnel peu habitué aux NTIC"/>
    <s v="ND"/>
    <s v="ND"/>
    <s v="ND"/>
    <s v="Sensibilisation continue"/>
    <s v="Formation continue sur l'utilisation des NTIC"/>
    <s v="ND"/>
    <s v="ND"/>
    <s v="ND"/>
  </r>
  <r>
    <n v="236"/>
    <d v="2018-05-30T00:00:00"/>
    <x v="7"/>
    <s v="Mpassa"/>
    <s v="CHR Amoussa Bongo"/>
    <s v="CHR"/>
    <s v="Public civil"/>
    <n v="354"/>
    <s v="Franceville"/>
    <m/>
    <m/>
    <m/>
    <d v="2004-05-08T00:00:00"/>
    <n v="250000"/>
    <n v="107"/>
    <n v="15"/>
    <n v="0"/>
    <s v="NA"/>
    <s v="ADAME Epse MAMOUAKA"/>
    <s v="PERFIDE"/>
    <n v="42"/>
    <x v="3"/>
    <x v="5"/>
    <x v="0"/>
    <s v="FMSS"/>
    <n v="8"/>
    <x v="2"/>
    <n v="5"/>
    <n v="10"/>
    <n v="5"/>
    <n v="7"/>
    <n v="3"/>
    <s v="Harmonisation des prises en charge"/>
    <s v="Classification des pathologies"/>
    <s v="Fluidité du transfert de données"/>
    <x v="8"/>
    <x v="0"/>
    <x v="2"/>
    <x v="5"/>
    <s v="Données patients à disposition des personnes non assermentées "/>
    <s v="Pas de couverture électrique"/>
    <s v="Personnel peu habitué aux NTIC"/>
    <s v="Limiter l'accès aux données des patients"/>
    <s v="Panneaux solaires"/>
    <s v="Formation du personnel"/>
    <x v="0"/>
    <x v="2"/>
    <x v="0"/>
    <x v="0"/>
    <x v="3"/>
    <x v="2"/>
    <x v="3"/>
    <s v="ND"/>
    <s v="Systèmes d’Information Hospitaliers (SIH)"/>
    <s v="Référentiel - Identification des professionnels et des structures"/>
    <s v="Référentiel - Référentiels sémantiques métiers"/>
    <n v="8"/>
    <n v="10"/>
    <n v="7"/>
    <n v="7"/>
    <n v="8"/>
    <n v="8"/>
    <n v="7"/>
    <n v="7"/>
    <n v="7"/>
    <s v="Systèmes d’Information Hospitaliers (SIH)"/>
    <s v="Oui"/>
    <n v="10"/>
    <s v="Changement plus ou moins important"/>
    <s v="Changement assez important"/>
    <s v="Changement assez important"/>
    <s v="Changement assez important"/>
    <s v="Changement assez important"/>
    <s v="Changement assez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 suivi des patients"/>
    <s v="Harmonisation des prises en charge des pathologies"/>
    <s v="ND"/>
    <s v="Personnel réfractaire"/>
    <s v="Données des patients divulguées"/>
    <s v="Matériels informatiques "/>
    <s v="Pas d'électricité dans les zones réculées"/>
    <s v="ND"/>
    <s v="Changement de mentalité avec une sensibilisation continue"/>
    <s v="Sécurisation des données patients"/>
    <s v="Equiper les structures de santé"/>
    <s v="Utilisation des panneaux solaires"/>
    <s v="ND"/>
  </r>
  <r>
    <n v="237"/>
    <d v="2018-05-30T00:00:00"/>
    <x v="7"/>
    <s v="Mpassa"/>
    <s v="CHR Amoussa Bongo"/>
    <s v="CHR"/>
    <s v="Public civil"/>
    <n v="354"/>
    <s v="Franceville"/>
    <m/>
    <m/>
    <m/>
    <d v="2004-05-08T00:00:00"/>
    <n v="250000"/>
    <n v="107"/>
    <n v="15"/>
    <n v="0"/>
    <s v="NA"/>
    <s v="MATTEYA "/>
    <s v="CHRISTIANE"/>
    <n v="53"/>
    <x v="3"/>
    <x v="2"/>
    <x v="44"/>
    <s v="FMSS"/>
    <n v="14"/>
    <x v="8"/>
    <n v="5"/>
    <n v="10"/>
    <n v="3"/>
    <n v="8"/>
    <n v="5"/>
    <s v="Meilleure gestion du dossier médical"/>
    <s v="Meilleur suivi du patient"/>
    <s v="Fonctionnement par réseau"/>
    <x v="0"/>
    <x v="0"/>
    <x v="2"/>
    <x v="9"/>
    <s v="Personnel peu qualifié"/>
    <s v="Non respect du secret professionnel"/>
    <s v="Matériels informatiques "/>
    <s v="Formation du personnel"/>
    <s v="Limiter les accès aux données des patients"/>
    <s v="Equiper les structures"/>
    <x v="2"/>
    <x v="2"/>
    <x v="2"/>
    <x v="3"/>
    <x v="3"/>
    <x v="3"/>
    <x v="0"/>
    <s v="ND"/>
    <s v="Systèmes d’Information Hospitaliers (SIH)"/>
    <s v="Référentiel - Identification des professionnels et des structures"/>
    <s v="Référentiel - Référentiels sémantiques métiers"/>
    <n v="9"/>
    <n v="10"/>
    <n v="8"/>
    <n v="7"/>
    <n v="7"/>
    <n v="7"/>
    <n v="5"/>
    <n v="5"/>
    <n v="5"/>
    <s v="Systèmes d’Information Hospitaliers (SIH)"/>
    <s v="Oui"/>
    <n v="10"/>
    <s v="Changement plus ou moins important"/>
    <s v="Changement très important"/>
    <s v="Changement très important"/>
    <s v="Changement très important"/>
    <s v="Changement assez important"/>
    <s v="Changement très important"/>
    <s v="Changement trè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eilleure gestion du dossier patient"/>
    <s v="Possibilité d'avoir l'avis d'un expert"/>
    <s v="Fonctionnement par réseau"/>
    <s v="Non adhésion du personnel"/>
    <s v="Personnel peu qualifié"/>
    <s v="ND"/>
    <s v="ND"/>
    <s v="ND"/>
    <s v="Sensibilisation continue"/>
    <s v="Formation du personnel "/>
    <s v="ND"/>
    <s v="ND"/>
    <s v="ND"/>
  </r>
  <r>
    <n v="238"/>
    <d v="2018-05-30T00:00:00"/>
    <x v="7"/>
    <s v="Mpassa"/>
    <s v="CHR Amoussa Bongo"/>
    <s v="CHR"/>
    <s v="Public civil"/>
    <n v="354"/>
    <s v="Franceville"/>
    <m/>
    <m/>
    <m/>
    <d v="2004-05-08T00:00:00"/>
    <n v="250000"/>
    <n v="107"/>
    <n v="15"/>
    <n v="0"/>
    <s v="NA"/>
    <s v="KHOVILLA "/>
    <s v="DORCAS"/>
    <n v="32"/>
    <x v="0"/>
    <x v="3"/>
    <x v="81"/>
    <s v="CESAG Dakar"/>
    <s v="6mois"/>
    <x v="6"/>
    <n v="3"/>
    <n v="6"/>
    <n v="5"/>
    <n v="8"/>
    <n v="5"/>
    <s v="Suivi des données sanitaires"/>
    <s v="Préventions des pathologies"/>
    <s v="ND"/>
    <x v="6"/>
    <x v="4"/>
    <x v="14"/>
    <x v="11"/>
    <s v="Non maitrise des NTIC"/>
    <s v="Réseau internet peu fiable"/>
    <s v="Pas d'électricité dans les zones réculées"/>
    <s v="Simplifier au maximum les outils à utiliser "/>
    <s v="Internet haut débit dans tout le pays"/>
    <s v="Panneaux solaires"/>
    <x v="0"/>
    <x v="2"/>
    <x v="3"/>
    <x v="4"/>
    <x v="3"/>
    <x v="0"/>
    <x v="2"/>
    <s v="ND"/>
    <s v="Systèmes d’Information Hospitaliers (SIH)"/>
    <s v="Référentiel - Identification des professionnels et des structures"/>
    <s v="Référentiel - Référentiels sémantiques métiers"/>
    <n v="7"/>
    <n v="7"/>
    <n v="7"/>
    <n v="6"/>
    <n v="5"/>
    <n v="5"/>
    <n v="5"/>
    <n v="5"/>
    <n v="4"/>
    <s v="Systèmes d’Information Hospitaliers (SIH)"/>
    <s v="Oui"/>
    <n v="7"/>
    <s v="Changement plus ou moins important"/>
    <s v="Changement assez important"/>
    <s v="Changement très important"/>
    <s v="Changement très important"/>
    <s v="Changement assez important"/>
    <s v="Changement assez important"/>
    <s v="Changement plus ou moins important"/>
    <s v="ND"/>
    <s v="Je suis prêt à changer assez"/>
    <s v="Je suis prêt à changer assez"/>
    <s v="Je suis prêt à changer assez"/>
    <s v="Je suis prêt à changer assez"/>
    <s v="Je suis prêt à changer assez"/>
    <s v="Je suis prêt à changer assez"/>
    <s v="Je suis prêt à changer assez"/>
    <s v="ND"/>
    <s v="Facilité d'accueil et de prise en charge des patients"/>
    <s v="Transparence dans la gestion fiancière"/>
    <s v="Facilité de la collecte des données sanitaires"/>
    <s v="Lenteur dans la transition"/>
    <s v="Internet non fiable"/>
    <s v="Personnel non habitué aux NTIC"/>
    <s v="ND"/>
    <s v="ND"/>
    <s v="Communication et formation continue "/>
    <s v="Internet haut débit"/>
    <s v="Formation du personnel"/>
    <s v="ND"/>
    <s v="ND"/>
  </r>
  <r>
    <n v="239"/>
    <d v="2018-05-30T00:00:00"/>
    <x v="7"/>
    <s v="Mpassa"/>
    <s v="CHR Amoussa Bongo"/>
    <s v="CHR"/>
    <s v="Public civil"/>
    <n v="354"/>
    <s v="Franceville"/>
    <m/>
    <m/>
    <m/>
    <d v="2004-05-08T00:00:00"/>
    <n v="250000"/>
    <n v="107"/>
    <n v="15"/>
    <n v="0"/>
    <s v="NA"/>
    <s v="OGOULA OBELEMBYA"/>
    <s v="HERMANI ARNAUD"/>
    <n v="37"/>
    <x v="2"/>
    <x v="7"/>
    <x v="67"/>
    <s v="Université du Sud Toulou Var de France"/>
    <n v="2"/>
    <x v="4"/>
    <n v="3"/>
    <n v="10"/>
    <n v="4"/>
    <n v="10"/>
    <n v="5"/>
    <s v="Suivi des patients dans tous le pays"/>
    <s v=" Statistiques médicales disponibles"/>
    <s v="Améliorer la prise en charge des patients"/>
    <x v="2"/>
    <x v="0"/>
    <x v="0"/>
    <x v="11"/>
    <s v="Personnel vieillissant"/>
    <s v="Pas de maitrise des NTIC"/>
    <s v="ND"/>
    <s v="Recruter des jeunes professionnels de santé"/>
    <s v="Formation continue"/>
    <s v="ND"/>
    <x v="0"/>
    <x v="0"/>
    <x v="2"/>
    <x v="3"/>
    <x v="3"/>
    <x v="2"/>
    <x v="2"/>
    <s v="ND"/>
    <s v="Systèmes d’Information Hospitaliers (SIH)"/>
    <s v="Référentiel - Identification des professionnels et des structures"/>
    <s v="Référentiel - Référentiels sémantiques métiers"/>
    <n v="8"/>
    <n v="9"/>
    <n v="10"/>
    <n v="8"/>
    <n v="9"/>
    <n v="10"/>
    <n v="8"/>
    <n v="7"/>
    <n v="7"/>
    <s v="Systèmes d’Information Hospitaliers (SIH)"/>
    <s v="Oui"/>
    <n v="9"/>
    <s v="Changement assez important"/>
    <s v="Changement assez important"/>
    <s v="Changement assez important"/>
    <s v="Changement très important"/>
    <s v="Changement très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Amélioration de la prise en charge des patients"/>
    <s v="Meilleur recueil de statistiques de santé"/>
    <s v="Amélioration des conditions du travail"/>
    <s v="Moyens financiers insuffisants"/>
    <s v="Temps de mise en œuvre trop long"/>
    <s v="ND"/>
    <s v="ND"/>
    <s v="ND"/>
    <s v="Mettre assez de moyens financiers "/>
    <s v="Mise en œuvre rapide du projet"/>
    <s v="ND"/>
    <s v="ND"/>
    <s v="ND"/>
  </r>
  <r>
    <n v="240"/>
    <d v="2018-05-30T00:00:00"/>
    <x v="7"/>
    <s v="Mpassa"/>
    <s v="CHR Amoussa Bongo"/>
    <s v="CHR"/>
    <s v="Public civil"/>
    <n v="354"/>
    <s v="Franceville"/>
    <m/>
    <m/>
    <m/>
    <d v="2004-05-08T00:00:00"/>
    <n v="250000"/>
    <n v="107"/>
    <n v="15"/>
    <n v="0"/>
    <s v="NA"/>
    <s v="MAMBIMBI"/>
    <s v="ARCHILE"/>
    <n v="40"/>
    <x v="2"/>
    <x v="4"/>
    <x v="0"/>
    <s v="Université de Kinshasa"/>
    <n v="6"/>
    <x v="6"/>
    <n v="5"/>
    <n v="10"/>
    <n v="5"/>
    <n v="10"/>
    <n v="5"/>
    <s v="Données sanitaires fiables"/>
    <s v="Disponibilité de données à l'échelle nationale"/>
    <s v="ND"/>
    <x v="3"/>
    <x v="0"/>
    <x v="2"/>
    <x v="7"/>
    <s v="Mauvaise compréhension"/>
    <s v="Personnel peu qualifié"/>
    <s v="Moyens financiers"/>
    <s v="Sensibilisation et formation continue"/>
    <s v="Formation du personnel"/>
    <s v="Financement intégral du projet"/>
    <x v="5"/>
    <x v="0"/>
    <x v="2"/>
    <x v="3"/>
    <x v="2"/>
    <x v="2"/>
    <x v="2"/>
    <s v="ND"/>
    <s v="Systèmes d’Information Hospitaliers (SIH)"/>
    <s v="Référentiel - Identification des professionnels et des structures"/>
    <s v="Référentiel - Référentiels sémantiques métiers"/>
    <n v="8"/>
    <n v="8"/>
    <n v="8"/>
    <n v="8"/>
    <n v="8"/>
    <n v="8"/>
    <n v="5"/>
    <n v="5"/>
    <n v="5"/>
    <s v="Systèmes d’Information Hospitaliers (SIH)"/>
    <s v="Oui"/>
    <n v="8"/>
    <s v="Changement plus ou moins important"/>
    <s v="Changement plus ou moins important"/>
    <s v="Changement très important"/>
    <s v="Changement très important"/>
    <s v="Changement très important"/>
    <s v="Changement très important"/>
    <s v="Changement plus ou moins important"/>
    <s v="ND"/>
    <s v="Je suis prêt à beaucoup changer"/>
    <s v="Je suis prêt à changer assez"/>
    <s v="Je suis prêt à changer assez"/>
    <s v="Je suis prêt à changer assez"/>
    <s v="Je suis prêt à plus ou moins changer"/>
    <s v="Je suis prêt à plus ou moins changer"/>
    <s v="Je suis prêt à plus ou moins changer"/>
    <s v="ND"/>
    <s v="Informations sanitaires accessibles"/>
    <s v="Amélioration de la prise en charge"/>
    <s v="Echange entre professionnels de santé"/>
    <s v="Données patients divulguées"/>
    <s v="Personnel peu habitué aux NTIC"/>
    <s v="Travail suppléméntaire"/>
    <s v="ND"/>
    <s v="ND"/>
    <s v="Limiter les accès aux données patients"/>
    <s v="Formation du personnel"/>
    <s v="Simplifier le logiciel de travail"/>
    <s v="ND"/>
    <s v="ND"/>
  </r>
  <r>
    <n v="241"/>
    <d v="2018-05-30T00:00:00"/>
    <x v="7"/>
    <s v="Mpassa"/>
    <s v="CHR Amoussa Bongo"/>
    <s v="CHR"/>
    <s v="Public civil"/>
    <n v="354"/>
    <s v="Franceville"/>
    <m/>
    <m/>
    <m/>
    <d v="2004-05-08T00:00:00"/>
    <n v="250000"/>
    <n v="107"/>
    <n v="15"/>
    <n v="0"/>
    <s v="NA"/>
    <s v="BIKEN QUENUM"/>
    <s v="MARGUERITE SERGE"/>
    <n v="37"/>
    <x v="2"/>
    <x v="7"/>
    <x v="82"/>
    <s v="Université cheikh anter diop UCAD"/>
    <n v="4"/>
    <x v="6"/>
    <n v="5"/>
    <n v="5"/>
    <n v="5"/>
    <n v="8"/>
    <n v="3"/>
    <s v="Echange facile entre spécialiste"/>
    <s v="Diminution des évacuations sanitaires"/>
    <s v="Accès rapide des malades aux soins spécialisés"/>
    <x v="3"/>
    <x v="4"/>
    <x v="10"/>
    <x v="3"/>
    <s v="Personnel peu habitué aux NTIC"/>
    <s v="Financement insuffisant"/>
    <s v="Donnés divulguées"/>
    <s v="Formation du personnel"/>
    <s v="Suivi des dépenses "/>
    <s v="Sécuriser les données"/>
    <x v="0"/>
    <x v="2"/>
    <x v="2"/>
    <x v="3"/>
    <x v="3"/>
    <x v="2"/>
    <x v="2"/>
    <s v="ND"/>
    <s v="Systèmes d’Information Hospitaliers (SIH)"/>
    <s v="Référentiel - Identification des professionnels et des structures"/>
    <s v="Référentiel - Référentiels sémantiques métiers"/>
    <n v="7"/>
    <n v="8"/>
    <n v="5"/>
    <n v="8"/>
    <n v="7"/>
    <n v="6"/>
    <n v="4"/>
    <n v="5"/>
    <n v="6"/>
    <s v="Référentiel - Identification des professionnels et des structures"/>
    <s v="Oui"/>
    <n v="6"/>
    <s v="Changement plus ou moins important"/>
    <s v="Changement faible"/>
    <s v="Changement assez important"/>
    <s v="Changement assez important"/>
    <s v="Changement très important"/>
    <s v="Changement très important"/>
    <s v="Changement très important"/>
    <s v="ND"/>
    <s v="Je suis prêt à plus ou moins changer"/>
    <s v="Je suis prêt à plus ou moins changer"/>
    <s v="Je suis prêt à beaucoup changer"/>
    <s v="Je suis prêt à beaucoup changer"/>
    <s v="Je suis prêt à beaucoup changer"/>
    <s v="Je suis prêt à beaucoup changer"/>
    <s v="Je suis prêt à beaucoup changer"/>
    <s v="ND"/>
    <s v="Sécurisation des professionnels de santé"/>
    <s v="Meilleurs échanges entre professionnel de santé"/>
    <s v="Vérification de diplômes de certains praticiens"/>
    <s v="Peu d'adhésion"/>
    <s v="Personnel peu qualifié"/>
    <s v="Négligence des praticiens"/>
    <s v="ND"/>
    <s v="ND"/>
    <s v="Sensibilisation et obligation des acteurs"/>
    <s v="Formation continue"/>
    <s v="Motiver les praticiens"/>
    <s v="ND"/>
    <s v="ND"/>
  </r>
  <r>
    <n v="242"/>
    <d v="2018-05-30T00:00:00"/>
    <x v="7"/>
    <s v="Passa"/>
    <s v="DRS Sud Est"/>
    <s v="Administration régionale de santé"/>
    <s v="Public civil"/>
    <n v="14"/>
    <s v="Franceville"/>
    <m/>
    <m/>
    <m/>
    <n v="2002"/>
    <n v="250000"/>
    <s v="NA"/>
    <s v="NA"/>
    <n v="0"/>
    <s v="NA"/>
    <s v="ANDIME ONPOURA"/>
    <s v="MIREILLE"/>
    <n v="45"/>
    <x v="0"/>
    <x v="3"/>
    <x v="83"/>
    <s v="Université des sciences techniques et industrielles"/>
    <n v="9"/>
    <x v="4"/>
    <n v="6"/>
    <n v="9"/>
    <n v="5"/>
    <n v="9"/>
    <n v="9"/>
    <s v="Améliorer le système informatique sanitaire"/>
    <s v="Améliorer le Si actuel"/>
    <s v="Formation continue des agents de santé"/>
    <x v="6"/>
    <x v="14"/>
    <x v="14"/>
    <x v="4"/>
    <s v="Manque de suivi du projet"/>
    <s v="Manque d'organisation"/>
    <s v="ND"/>
    <s v="Suivi et contrôle régulier"/>
    <s v="Prévoir les experts sur toute la durée du projet"/>
    <s v="ND"/>
    <x v="5"/>
    <x v="0"/>
    <x v="3"/>
    <x v="4"/>
    <x v="0"/>
    <x v="0"/>
    <x v="0"/>
    <s v="ND"/>
    <s v="Portail de l'Espace Numérique de Santé du Gabon (ENSG) pour les professionnels de la santé et les patients"/>
    <s v="Système de pilotage, des statistiques de la veille sanitaire de l’observatoire gabonais de santé"/>
    <s v="Hébergement des données"/>
    <n v="7"/>
    <n v="9"/>
    <n v="4"/>
    <n v="8"/>
    <n v="6"/>
    <n v="5"/>
    <n v="9"/>
    <n v="8"/>
    <n v="8"/>
    <s v="Hébergement des données"/>
    <s v="Oui"/>
    <n v="9"/>
    <s v="Changement assez important"/>
    <s v="Changement plus ou moins important"/>
    <s v="Changement plus ou moins important"/>
    <s v="Changement assez important"/>
    <s v="Changement assez important"/>
    <s v="Changement assez important"/>
    <s v="Changement plus ou moins important"/>
    <s v="ND"/>
    <s v="Je suis prêt à changer assez"/>
    <s v="Je suis prêt à changer assez"/>
    <s v="Je suis prêt à changer assez"/>
    <s v="Je suis prêt à changer assez"/>
    <s v="Je suis prêt à changer assez"/>
    <s v="Je suis prêt à changer assez"/>
    <s v="Je suis prêt à changer assez"/>
    <s v="ND"/>
    <s v="Amélioration du système actuel"/>
    <s v="Formations"/>
    <s v="Renforcer le système de collecte de données"/>
    <s v="Mauvaise organisation"/>
    <s v="ND"/>
    <s v="ND"/>
    <s v="ND"/>
    <s v="ND"/>
    <s v="Suivi et contrôle permanent"/>
    <s v="ND"/>
    <s v="ND"/>
    <s v="ND"/>
    <s v="ND"/>
  </r>
  <r>
    <n v="243"/>
    <d v="2018-05-30T00:00:00"/>
    <x v="7"/>
    <s v="Passa"/>
    <s v="DRS Sud Est"/>
    <s v="Administration régionale de santé"/>
    <s v="Public civil"/>
    <n v="14"/>
    <s v="Franceville"/>
    <m/>
    <m/>
    <m/>
    <n v="2002"/>
    <n v="250000"/>
    <s v="NA"/>
    <s v="NA"/>
    <n v="0"/>
    <s v="NA"/>
    <s v="ONGOURA"/>
    <s v="PAULIN"/>
    <n v="58"/>
    <x v="0"/>
    <x v="3"/>
    <x v="0"/>
    <s v="EPCA de Libreville"/>
    <n v="8"/>
    <x v="4"/>
    <n v="3"/>
    <n v="10"/>
    <n v="5"/>
    <n v="10"/>
    <n v="9"/>
    <s v="Coordination des informations"/>
    <s v="Renforcer la collecte des données"/>
    <s v="Recueillir les informations sanitaires"/>
    <x v="2"/>
    <x v="5"/>
    <x v="2"/>
    <x v="9"/>
    <s v="Moyens financiers insuffisants"/>
    <s v="ND"/>
    <s v="ND"/>
    <s v="Budget conséquent pour la mise en place intégrale du projet"/>
    <s v="ND"/>
    <s v="ND"/>
    <x v="0"/>
    <x v="0"/>
    <x v="2"/>
    <x v="3"/>
    <x v="3"/>
    <x v="2"/>
    <x v="0"/>
    <s v="ND"/>
    <s v="Portail de l'Espace Numérique de Santé du Gabon (ENSG) pour les professionnels de la santé et les patients"/>
    <s v="Système de pilotage, des statistiques de la veille sanitaire de l’observatoire gabonais de santé"/>
    <s v="Hébergement des données"/>
    <n v="8"/>
    <n v="8"/>
    <n v="8"/>
    <n v="8"/>
    <n v="8"/>
    <n v="9"/>
    <n v="8"/>
    <n v="8"/>
    <n v="9"/>
    <s v="Hébergement des données"/>
    <s v="Oui"/>
    <n v="9"/>
    <s v="Changement assez important"/>
    <s v="Changement assez important"/>
    <s v="Changement assez important"/>
    <s v="Changement assez important"/>
    <s v="Changement assez important"/>
    <s v="Changement assez important"/>
    <s v="Changement assez important"/>
    <s v="Améliorer le SI"/>
    <s v="Je suis prêt à changer assez"/>
    <s v="Je suis prêt à beaucoup changer"/>
    <s v="Je suis prêt à changer assez"/>
    <s v="Je suis prêt à changer assez"/>
    <s v="Je suis prêt à plus ou moins changer"/>
    <s v="Je suis prêt à changer assez"/>
    <s v="Je suis prêt à changer assez"/>
    <s v="Mettre les moyens financiers conséquents pour le nouveau SI"/>
    <s v="Une base de données numérique"/>
    <s v="ND"/>
    <s v="ND"/>
    <s v="Peu d'adhésion des politiciens"/>
    <s v="ND"/>
    <s v="ND"/>
    <s v="ND"/>
    <s v="ND"/>
    <s v="Trouver des outils nécessaires pour avoir l'assentiment des décideurs"/>
    <s v="ND"/>
    <s v="ND"/>
    <s v="ND"/>
    <s v="ND"/>
  </r>
  <r>
    <n v="244"/>
    <d v="2018-05-30T00:00:00"/>
    <x v="7"/>
    <s v="Passa"/>
    <s v="DRS Sud Est"/>
    <s v="Administration régionale de santé"/>
    <s v="Public civil"/>
    <n v="14"/>
    <s v="Franceville"/>
    <m/>
    <m/>
    <m/>
    <n v="2002"/>
    <n v="250000"/>
    <s v="NA"/>
    <s v="NA"/>
    <n v="0"/>
    <s v="NA"/>
    <s v="ONGOUNDOU"/>
    <s v="ROSALIE"/>
    <n v="56"/>
    <x v="3"/>
    <x v="6"/>
    <x v="0"/>
    <s v="Ecole de santé de Franceville"/>
    <n v="22"/>
    <x v="6"/>
    <n v="5"/>
    <n v="5"/>
    <n v="5"/>
    <n v="5"/>
    <n v="5"/>
    <s v="Performance, efficacité dans le traitement des dossiers patients"/>
    <s v="ND"/>
    <s v="ND"/>
    <x v="6"/>
    <x v="5"/>
    <x v="3"/>
    <x v="2"/>
    <m/>
    <s v="Inaboutissement du projet"/>
    <s v="ND"/>
    <s v="Prioriser l'aboutissement du projet"/>
    <s v="ND"/>
    <s v="ND"/>
    <x v="2"/>
    <x v="2"/>
    <x v="2"/>
    <x v="3"/>
    <x v="3"/>
    <x v="0"/>
    <x v="4"/>
    <s v="ND"/>
    <s v="Portail de l'Espace Numérique de Santé du Gabon (ENSG) pour les professionnels de la santé et les patients"/>
    <s v="Système de pilotage, des statistiques de la veille sanitaire de l’observatoire gabonais de santé"/>
    <s v="Hébergement des données"/>
    <n v="3"/>
    <n v="5"/>
    <n v="4"/>
    <n v="5"/>
    <n v="6"/>
    <n v="4"/>
    <n v="4"/>
    <n v="7"/>
    <n v="4"/>
    <s v="Hébergement des données"/>
    <s v="Oui"/>
    <n v="9"/>
    <s v="Changement très important"/>
    <s v="Aucun changement"/>
    <s v="Changement faible"/>
    <s v="Changement assez important"/>
    <s v="Changement assez important"/>
    <s v="Changement plus ou moins important"/>
    <s v="Changement plus ou moins important"/>
    <s v="ND"/>
    <s v="Je suis prêt à plus ou moins changer"/>
    <s v="Je ne suis pas du tout prêt à changer"/>
    <s v="Je ne suis pas du tout prêt à changer"/>
    <s v="Je suis prêt à plus ou moins changer"/>
    <s v="Je suis prêt à changer assez"/>
    <s v="Je suis prêt à beaucoup changer"/>
    <s v="Je suis prêt à plus ou moins changer"/>
    <s v="ND"/>
    <s v="Réalisation effective du projet"/>
    <s v="ND"/>
    <s v="ND"/>
    <s v="Système actuel est mauvais "/>
    <s v="ND"/>
    <s v="ND"/>
    <s v="ND"/>
    <s v="ND"/>
    <s v="Réalisation du projet le plus tôt possible et dans toutes les structures de santé"/>
    <s v="ND"/>
    <s v="ND"/>
    <s v="ND"/>
    <s v="ND"/>
  </r>
  <r>
    <n v="245"/>
    <d v="2018-05-30T00:00:00"/>
    <x v="7"/>
    <s v="Passa"/>
    <s v="DRS Sud Est"/>
    <s v="Administration régionale de santé"/>
    <s v="Public civil"/>
    <n v="14"/>
    <s v="Franceville"/>
    <m/>
    <m/>
    <m/>
    <n v="2002"/>
    <n v="250000"/>
    <s v="NA"/>
    <s v="NA"/>
    <n v="0"/>
    <s v="NA"/>
    <s v="ECKEMBE"/>
    <s v="MATHURNIN"/>
    <n v="56"/>
    <x v="0"/>
    <x v="3"/>
    <x v="0"/>
    <s v="Université Deliege de Belgique"/>
    <n v="13"/>
    <x v="7"/>
    <n v="2"/>
    <n v="8"/>
    <n v="5"/>
    <n v="8"/>
    <n v="6"/>
    <s v="Information disponible pour toute la hiérarchie"/>
    <s v="Outils informatiques"/>
    <s v="Stockage des données sanitaires"/>
    <x v="3"/>
    <x v="0"/>
    <x v="5"/>
    <x v="4"/>
    <s v="Utilisation de l'information à d'autres fins"/>
    <s v="Mauvaise interpretation"/>
    <s v="Mauvaise collecte des données"/>
    <s v="Sécuriser les données "/>
    <s v="Formation du personnel"/>
    <s v="Sensibilisation et motivation"/>
    <x v="0"/>
    <x v="2"/>
    <x v="0"/>
    <x v="0"/>
    <x v="0"/>
    <x v="2"/>
    <x v="0"/>
    <s v="ND"/>
    <s v="Portail de l'Espace Numérique de Santé du Gabon (ENSG) pour les professionnels de la santé et les patients"/>
    <s v="Système de pilotage, des statistiques de la veille sanitaire de l’observatoire gabonais de santé"/>
    <s v="Hébergement des données"/>
    <n v="7"/>
    <n v="7"/>
    <n v="7"/>
    <n v="7"/>
    <n v="7"/>
    <n v="7"/>
    <n v="7"/>
    <n v="8"/>
    <n v="7"/>
    <s v="Hébergement des données"/>
    <s v="Oui"/>
    <n v="7"/>
    <s v="Changement plus ou moins important"/>
    <s v="Changement plus ou moins important"/>
    <s v="Changement plus ou moins important"/>
    <s v="Changement assez important"/>
    <s v="Changement plus ou moins important"/>
    <s v="Changement plus ou moins important"/>
    <s v="Changement faible"/>
    <s v="ND"/>
    <s v="Je suis prêt à changer assez"/>
    <s v="Je suis prêt à changer assez"/>
    <s v="Je suis prêt à changer assez"/>
    <s v="Je suis prêt à beaucoup changer"/>
    <s v="Je suis prêt à changer assez"/>
    <s v="Je suis prêt à changer assez"/>
    <s v="Je suis prêt à changer assez"/>
    <s v="ND"/>
    <s v="Meilleur système de collecte de données"/>
    <s v="Meilleur stockage de l'information"/>
    <s v="Facilité d'obtention d'information"/>
    <s v="Piratage du système"/>
    <s v="Faible adhésion"/>
    <s v="Réticence du personnel"/>
    <s v="Données divulguées"/>
    <s v="ND"/>
    <s v="Sécuriser le système"/>
    <s v="Sensibilisation continue"/>
    <s v="Expliquer l'importance du projet"/>
    <s v="Sensibiliser au respect du secret professionnel"/>
    <s v="ND"/>
  </r>
  <r>
    <n v="246"/>
    <d v="2018-05-30T00:00:00"/>
    <x v="7"/>
    <s v="Passa"/>
    <s v="Institut d'hygiène publique"/>
    <s v="Base d'hygiène"/>
    <s v="Public civil"/>
    <n v="26"/>
    <s v="Franceville"/>
    <m/>
    <m/>
    <m/>
    <s v="ND"/>
    <s v="ND"/>
    <s v="NA"/>
    <s v="NA"/>
    <s v="NA"/>
    <s v="NA"/>
    <s v="KOMBILA"/>
    <s v="DIEU-DONNE"/>
    <n v="46"/>
    <x v="0"/>
    <x v="3"/>
    <x v="0"/>
    <s v="INFAS"/>
    <n v="2"/>
    <x v="6"/>
    <n v="3"/>
    <n v="8"/>
    <n v="5"/>
    <n v="6"/>
    <n v="8"/>
    <s v="Collaboration intersectorielle"/>
    <s v="Disponibilité d'informations entre professionnel de la santé"/>
    <s v="Suivi des patients"/>
    <x v="3"/>
    <x v="0"/>
    <x v="0"/>
    <x v="12"/>
    <s v="Détournement des fonds et du matériels"/>
    <s v="Informations du patient divulguées"/>
    <s v="Rites et croyances"/>
    <s v="Mettre en place un système rigoureux de gestion"/>
    <s v="Limiter les accès aux données des patients"/>
    <s v="Considérer les rites et croyances du pays"/>
    <x v="0"/>
    <x v="2"/>
    <x v="2"/>
    <x v="3"/>
    <x v="0"/>
    <x v="0"/>
    <x v="0"/>
    <s v="ND"/>
    <s v="Portail de l'Espace Numérique de Santé du Gabon (ENSG) pour les professionnels de la santé et les patients"/>
    <s v="Système de pilotage, des statistiques de la veille sanitaire de l’observatoire gabonais de santé"/>
    <s v="Hébergement des données"/>
    <n v="7"/>
    <n v="8"/>
    <n v="8"/>
    <n v="5"/>
    <n v="6"/>
    <n v="6"/>
    <n v="6"/>
    <n v="7"/>
    <n v="7"/>
    <s v="Portail de l'Espace Numérique de Santé du Gabon (ENSG) pour les professionnels de la santé et les patients"/>
    <s v="Oui"/>
    <n v="10"/>
    <s v="Changement assez important"/>
    <s v="Changement plus ou moins important"/>
    <s v="Changement assez important"/>
    <s v="Changement assez important"/>
    <s v="Changement assez important"/>
    <s v="Changement assez important"/>
    <s v="Changement plus ou moins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ise à niveau des collaborateurs"/>
    <s v="Réorganiser les services"/>
    <s v="Dotation de matériels adéquats"/>
    <s v="Pas d'adhésion du personnel"/>
    <s v="Personnel peu qualifié"/>
    <s v="ND"/>
    <s v="ND"/>
    <s v="ND"/>
    <s v="Sensibilisation du personnel"/>
    <s v="Recruter le personnel qualifié"/>
    <s v="ND"/>
    <s v="ND"/>
    <s v="ND"/>
  </r>
  <r>
    <n v="247"/>
    <d v="2018-05-30T00:00:00"/>
    <x v="7"/>
    <s v="Passa"/>
    <s v="Santé maternelle et infantile"/>
    <s v="SMI"/>
    <s v="Public civil"/>
    <n v="26"/>
    <s v="Franceville"/>
    <m/>
    <m/>
    <m/>
    <s v="ND"/>
    <n v="157000"/>
    <n v="30"/>
    <n v="15"/>
    <n v="7"/>
    <s v="ND"/>
    <s v="FOUEFOUE Epse SANDJOH"/>
    <s v="ELODIE DIANE"/>
    <n v="43"/>
    <x v="3"/>
    <x v="5"/>
    <x v="0"/>
    <s v="FMSS"/>
    <n v="9"/>
    <x v="8"/>
    <n v="5"/>
    <n v="10"/>
    <n v="6"/>
    <n v="10"/>
    <n v="6"/>
    <s v="Données à temps réel"/>
    <s v="Prise de décision optimale"/>
    <s v="Amélioration de la pratique"/>
    <x v="4"/>
    <x v="0"/>
    <x v="0"/>
    <x v="8"/>
    <s v="Mobilité du personnel"/>
    <s v="Outils informatiques "/>
    <s v="Matériels sans entretien"/>
    <s v="Eviter les affectations du personnel formé"/>
    <s v="Fournir l'équipement"/>
    <s v="Equipe de maintenance permanente"/>
    <x v="6"/>
    <x v="5"/>
    <x v="2"/>
    <x v="2"/>
    <x v="4"/>
    <x v="0"/>
    <x v="0"/>
    <s v="ND"/>
    <s v="Portail de l'Espace Numérique de Santé du Gabon (ENSG) pour les professionnels de la santé et les patients"/>
    <s v="Système de pilotage, des statistiques de la veille sanitaire de l’observatoire gabonais de santé"/>
    <s v="Hébergement des données"/>
    <n v="9"/>
    <n v="9"/>
    <n v="9"/>
    <n v="9"/>
    <n v="9"/>
    <n v="9"/>
    <n v="7"/>
    <n v="7"/>
    <n v="7"/>
    <s v="Portail de l'Espace Numérique de Santé du Gabon (ENSG) pour les professionnels de la santé et les patients"/>
    <s v="Oui"/>
    <n v="9"/>
    <s v="Changement très important"/>
    <s v="Changement très important"/>
    <s v="Changement très important"/>
    <s v="Changement assez important"/>
    <s v="Changement assez important"/>
    <s v="Changement assez important"/>
    <s v="Changement assez important"/>
    <s v="ND"/>
    <s v="Je suis prêt à beaucoup changer"/>
    <s v="Je suis prêt à beaucoup changer"/>
    <s v="Je suis prêt à beaucoup changer"/>
    <s v="Je suis prêt à beaucoup changer"/>
    <s v="Je suis prêt à beaucoup changer"/>
    <s v="Je suis prêt à beaucoup changer"/>
    <s v="Je suis prêt à beaucoup changer"/>
    <s v="ND"/>
    <s v="Mise en œuvre effective du projet dans tout le pays"/>
    <s v="Renforcement des compétences"/>
    <s v="Mise à disposition d'outils informatiques"/>
    <s v="Inaboutissement du projet"/>
    <s v="Manque de moyens humains"/>
    <s v="Instabilité politique"/>
    <s v="ND"/>
    <s v="ND"/>
    <s v="Aboutissement du projet sur le plan national"/>
    <s v="Formation du personnel"/>
    <s v="Nécessité d'une stabilité politique dans le pays"/>
    <s v="ND"/>
    <s v="ND"/>
  </r>
  <r>
    <n v="248"/>
    <d v="2018-05-30T00:00:00"/>
    <x v="7"/>
    <s v="Passa"/>
    <s v="Centre de santé urbain de franceville"/>
    <s v="Centre Santé"/>
    <s v="Public civil"/>
    <n v="40"/>
    <s v="Franceville"/>
    <m/>
    <m/>
    <m/>
    <n v="2008"/>
    <n v="157000"/>
    <n v="30"/>
    <n v="20"/>
    <n v="7"/>
    <s v="ND"/>
    <s v="KASONGO WANTUMBA"/>
    <s v="JOSEPH"/>
    <n v="60"/>
    <x v="2"/>
    <x v="4"/>
    <x v="0"/>
    <s v="Université de Kinshasa"/>
    <n v="4"/>
    <x v="8"/>
    <n v="6"/>
    <n v="10"/>
    <n v="6"/>
    <n v="10"/>
    <n v="7"/>
    <s v="Informations sur l'état de santé de la population"/>
    <s v="Aide à la gestion du système de santé "/>
    <s v="Bonne gestion du personnel"/>
    <x v="4"/>
    <x v="4"/>
    <x v="7"/>
    <x v="4"/>
    <s v="Accès aux données personnelles"/>
    <s v="Augmentation de la charge de travail"/>
    <s v="ND"/>
    <s v="Sécuriser les données, accéder aux données avec le consentement des patients "/>
    <s v="Bonne organisation du travail"/>
    <s v="ND"/>
    <x v="0"/>
    <x v="2"/>
    <x v="2"/>
    <x v="3"/>
    <x v="3"/>
    <x v="4"/>
    <x v="3"/>
    <s v="ND"/>
    <s v="Portail de l'Espace Numérique de Santé du Gabon (ENSG) pour les professionnels de la santé et les patients"/>
    <s v="Système de pilotage, des statistiques de la veille sanitaire de l’observatoire gabonais de santé"/>
    <s v="Hébergement des données"/>
    <n v="10"/>
    <n v="10"/>
    <n v="10"/>
    <n v="10"/>
    <n v="10"/>
    <n v="10"/>
    <n v="10"/>
    <n v="10"/>
    <n v="10"/>
    <s v="Portail de l'Espace Numérique de Santé du Gabon (ENSG) pour les professionnels de la santé et les patients"/>
    <s v="Oui"/>
    <n v="9"/>
    <s v="Changement très important"/>
    <s v="Changement très important"/>
    <s v="Changement très important"/>
    <s v="Changement très important"/>
    <s v="Changement très important"/>
    <s v="Changement très important"/>
    <s v="Changement très important"/>
    <s v="Plus de travail à faire"/>
    <s v="Je suis prêt à beaucoup changer"/>
    <s v="Je suis prêt à beaucoup changer"/>
    <s v="Je suis prêt à beaucoup changer"/>
    <s v="Je suis prêt à beaucoup changer"/>
    <s v="Je suis prêt à beaucoup changer"/>
    <s v="Je suis prêt à beaucoup changer"/>
    <s v="Je suis prêt à beaucoup changer"/>
    <s v="ND"/>
    <s v="Accessibilité directe aux données patients"/>
    <s v="Opinion d'un expert à distance"/>
    <s v="Formation médicale continue à distance"/>
    <s v="Couverture électrique"/>
    <s v="Données des patients divulguées"/>
    <s v="Pas d'outils informatiques"/>
    <s v="ND"/>
    <s v="ND"/>
    <s v="Electricité dans tous les villages"/>
    <s v="Sécuriser les données des patients"/>
    <s v="Fournir les outils informatiques"/>
    <s v="ND"/>
    <s v="ND"/>
  </r>
  <r>
    <n v="249"/>
    <d v="2018-05-30T00:00:00"/>
    <x v="7"/>
    <s v="Mpassa"/>
    <s v="Centre de maternité"/>
    <s v="SMI"/>
    <s v="Public civil"/>
    <n v="26"/>
    <s v="Franceville"/>
    <m/>
    <m/>
    <m/>
    <s v="ND"/>
    <n v="157000"/>
    <n v="30"/>
    <s v="NA"/>
    <n v="7"/>
    <s v="ND"/>
    <s v="NDZENGUE WARY"/>
    <s v="GLADYS"/>
    <n v="39"/>
    <x v="0"/>
    <x v="3"/>
    <x v="0"/>
    <s v="ENAS/EPCA"/>
    <n v="11"/>
    <x v="5"/>
    <n v="5"/>
    <n v="10"/>
    <n v="1"/>
    <n v="9"/>
    <n v="5"/>
    <s v="Amélioration du système de santé des populations"/>
    <s v="Le bon suivi des patients"/>
    <s v="Amélioration de la situation sanitaire"/>
    <x v="2"/>
    <x v="0"/>
    <x v="0"/>
    <x v="9"/>
    <s v="Inaboutissement du projet"/>
    <s v="Manque de moyens financiers "/>
    <s v="ND"/>
    <s v="Aboutissement du projet et sensibilisation"/>
    <s v="Financement du personnel "/>
    <s v="ND"/>
    <x v="0"/>
    <x v="3"/>
    <x v="3"/>
    <x v="2"/>
    <x v="3"/>
    <x v="2"/>
    <x v="0"/>
    <s v="ND"/>
    <s v="Portail de l'Espace Numérique de Santé du Gabon (ENSG) pour les professionnels de la santé et les patients"/>
    <s v="Système de pilotage, des statistiques de la veille sanitaire de l’observatoire gabonais de santé"/>
    <s v="Hébergement des données"/>
    <n v="5"/>
    <n v="5"/>
    <n v="5"/>
    <n v="5"/>
    <n v="5"/>
    <n v="5"/>
    <n v="5"/>
    <n v="5"/>
    <n v="5"/>
    <s v="Portail de l'Espace Numérique de Santé du Gabon (ENSG) pour les professionnels de la santé et les patients"/>
    <s v="Oui"/>
    <n v="10"/>
    <s v="Changement plus ou moins important"/>
    <s v="Changement faible"/>
    <s v="Aucun changement"/>
    <s v="Changement plus ou moins important"/>
    <s v="Changement faible"/>
    <s v="changement faible"/>
    <s v="Aucun changement"/>
    <s v="ND"/>
    <s v="Je suis prêt à beaucoup changer"/>
    <s v="Je suis prêt à plus ou moins changer"/>
    <s v="Je suis prêt à plus ou moins changer"/>
    <s v="Je suis un peu prêt à changer"/>
    <s v="Je suis un peu prêt à changer"/>
    <s v="Je suis un peu prêt à changer"/>
    <s v="Je ne suis pas du tout prêt à changer"/>
    <s v="ND"/>
    <s v="Amélioration du système de santé"/>
    <s v="Les compétences des agents améliorées"/>
    <s v="Système de contrôle fiable"/>
    <s v="Pas d'adhérence de la population"/>
    <s v="Manque de financement"/>
    <s v="ND"/>
    <s v="ND"/>
    <s v="ND"/>
    <s v="Communication continue sur le projet"/>
    <s v="Financement totale du projet"/>
    <s v="ND"/>
    <s v="ND"/>
    <s v="ND"/>
  </r>
  <r>
    <n v="250"/>
    <d v="2018-05-30T00:00:00"/>
    <x v="7"/>
    <s v="Mpassa"/>
    <s v="Centre Médical USTM"/>
    <s v="Centre médical"/>
    <s v="Public civil"/>
    <n v="20"/>
    <s v="Franceville"/>
    <m/>
    <m/>
    <m/>
    <s v="ND"/>
    <n v="157000"/>
    <n v="10"/>
    <n v="15"/>
    <n v="10"/>
    <s v="ND"/>
    <s v="KOUSSALOUBA"/>
    <s v="GILDAS ALEX"/>
    <n v="43"/>
    <x v="3"/>
    <x v="6"/>
    <x v="0"/>
    <s v="ENASS"/>
    <n v="13"/>
    <x v="4"/>
    <n v="5"/>
    <n v="10"/>
    <n v="6"/>
    <n v="9"/>
    <n v="8"/>
    <s v="La bonne collecte de l'information"/>
    <s v="Meilleur suivi du patient"/>
    <s v="ND"/>
    <x v="2"/>
    <x v="5"/>
    <x v="6"/>
    <x v="4"/>
    <s v="La fuite des données des patients"/>
    <s v="Piratage de la base de données"/>
    <s v="Les mises à jours"/>
    <s v="Respect du secret professionnel"/>
    <s v="Sécuriser les données"/>
    <s v="Faire régulièrement les mises à jour"/>
    <x v="0"/>
    <x v="2"/>
    <x v="4"/>
    <x v="3"/>
    <x v="3"/>
    <x v="3"/>
    <x v="0"/>
    <s v="ND"/>
    <s v="Portail de l'Espace Numérique de Santé du Gabon (ENSG) pour les professionnels de la santé et les patients"/>
    <s v="Système de pilotage, des statistiques de la veille sanitaire de l’observatoire gabonais de santé"/>
    <s v="Hébergement des données"/>
    <n v="5"/>
    <n v="5"/>
    <n v="6"/>
    <n v="5"/>
    <n v="4"/>
    <n v="5"/>
    <n v="7"/>
    <n v="7"/>
    <n v="8"/>
    <s v="Hébergement des données"/>
    <s v="Oui"/>
    <n v="7"/>
    <s v="Changement plus ou moins important"/>
    <s v="Changement plus ou moins important"/>
    <s v="Changement assez important"/>
    <s v="Changement plus ou moins important"/>
    <s v="Changement plus ou moins important"/>
    <s v="Changement assez important"/>
    <s v="Aucun changement"/>
    <s v="Renforcer le Si actuel"/>
    <s v="Je suis prêt à changer assez"/>
    <s v="Je suis prêt à changer assez"/>
    <s v="Je suis prêt à changer assez"/>
    <s v="Je suis prêt à beaucoup changer"/>
    <s v="Je suis prêt à changer assez"/>
    <s v="Je suis prêt à changer assez"/>
    <s v="Je suis un peu prêt à changer"/>
    <s v="ND"/>
    <s v="Une collaboration entre médecins"/>
    <s v="Des rapports d'activités mensuels fiables"/>
    <s v="Dossier médical disponible"/>
    <s v="Pas de connexion internet "/>
    <s v="ND"/>
    <s v="ND"/>
    <s v="ND"/>
    <s v="ND"/>
    <s v="Installer la fibre optique"/>
    <s v="ND"/>
    <s v="ND"/>
    <s v="ND"/>
    <s v="ND"/>
  </r>
  <r>
    <n v="251"/>
    <d v="2018-05-30T00:00:00"/>
    <x v="7"/>
    <s v="Mpassa"/>
    <s v="OPN"/>
    <s v="Administration régionale de santé"/>
    <s v="Public civil"/>
    <n v="9"/>
    <s v="Franceville"/>
    <m/>
    <m/>
    <m/>
    <s v="ND"/>
    <n v="157000"/>
    <s v="NA"/>
    <s v="NA"/>
    <n v="7"/>
    <s v="ND"/>
    <s v="DJAMBOU"/>
    <s v="IROLICK DONALD"/>
    <n v="37"/>
    <x v="0"/>
    <x v="3"/>
    <x v="0"/>
    <s v="EPCA"/>
    <n v="7"/>
    <x v="10"/>
    <n v="2"/>
    <n v="7"/>
    <n v="5"/>
    <n v="8"/>
    <n v="6"/>
    <s v="Meilleure prise en charge du patient"/>
    <s v="Gain de temps"/>
    <s v="Amoindrir les coûts de soins"/>
    <x v="6"/>
    <x v="0"/>
    <x v="0"/>
    <x v="0"/>
    <s v="Réseau peu fiable"/>
    <s v="Sctockage des données"/>
    <s v="Données des patients divulguées"/>
    <s v="Bon réseau national"/>
    <s v="Centralisation des données"/>
    <s v="Limiter l'accès au données des patients"/>
    <x v="0"/>
    <x v="0"/>
    <x v="0"/>
    <x v="0"/>
    <x v="0"/>
    <x v="0"/>
    <x v="0"/>
    <s v="ND"/>
    <s v="Portail de l'Espace Numérique de Santé du Gabon (ENSG) pour les professionnels de la santé et les patients"/>
    <s v="Système de pilotage, des statistiques de la veille sanitaire de l’observatoire gabonais de santé"/>
    <s v="Hébergement des données"/>
    <n v="6"/>
    <n v="8"/>
    <n v="8"/>
    <n v="7"/>
    <n v="7"/>
    <n v="8"/>
    <n v="7"/>
    <n v="8"/>
    <n v="8"/>
    <s v="Hébergement des données"/>
    <s v="Oui"/>
    <n v="8"/>
    <s v="Changement assez important"/>
    <s v="Changement assez important"/>
    <s v="Changement assez important"/>
    <s v="Changement assez important"/>
    <s v="Changement assez important"/>
    <s v="Changement assez important"/>
    <s v="Changement plus ou moins important"/>
    <s v="ND"/>
    <s v="Je suis prêt à changer assez"/>
    <s v="Je suis prêt à changer assez"/>
    <s v="Je suis prêt à changer assez"/>
    <s v="Je suis prêt à changer assez"/>
    <s v="Je suis prêt à changer assez"/>
    <s v="Je suis prêt à changer assez"/>
    <s v="Je suis prêt à plus ou moins changer"/>
    <s v="ND"/>
    <s v="Gain de temps"/>
    <s v="Disponibilité des données"/>
    <s v="Sécurité et fiabilité des données"/>
    <s v="Lenteur du système"/>
    <s v="Réseau non fiable"/>
    <s v="ND"/>
    <s v="ND"/>
    <s v="ND"/>
    <s v="Mise à jour régulière du système"/>
    <s v="Installer la fibre optique"/>
    <s v="ND"/>
    <s v="ND"/>
    <s v="ND"/>
  </r>
  <r>
    <n v="252"/>
    <d v="2018-05-30T00:00:00"/>
    <x v="7"/>
    <s v="Mpassa"/>
    <s v="Centre médical"/>
    <s v="Centre médical"/>
    <s v="Public civil"/>
    <n v="20"/>
    <s v="Franceville"/>
    <m/>
    <m/>
    <m/>
    <n v="2004"/>
    <n v="157000"/>
    <n v="30"/>
    <n v="25"/>
    <n v="7"/>
    <s v="ND"/>
    <s v="MOMBA"/>
    <s v="JEANNE"/>
    <n v="58"/>
    <x v="2"/>
    <x v="4"/>
    <x v="0"/>
    <s v="URSS"/>
    <n v="14"/>
    <x v="4"/>
    <n v="5"/>
    <n v="8"/>
    <n v="4"/>
    <n v="8"/>
    <n v="5"/>
    <s v="Amélioration du SNSI"/>
    <s v="Efficacité dans la collecte de données"/>
    <s v="Harmonisation du système"/>
    <x v="2"/>
    <x v="0"/>
    <x v="2"/>
    <x v="7"/>
    <s v="Faisabilité"/>
    <s v="Personnel peu qualifié"/>
    <s v="Discorde entre parties prenantes"/>
    <s v="Mettre assez de moyens et de ressources "/>
    <s v="Formation du personnel"/>
    <s v="Sensibilisation et conduite du changement "/>
    <x v="2"/>
    <x v="2"/>
    <x v="4"/>
    <x v="4"/>
    <x v="4"/>
    <x v="0"/>
    <x v="0"/>
    <s v="ND"/>
    <s v="Portail de l'Espace Numérique de Santé du Gabon (ENSG) pour les professionnels de la santé et les patients"/>
    <s v="Système de pilotage, des statistiques de la veille sanitaire de l’observatoire gabonais de santé"/>
    <s v="Hébergement des données"/>
    <n v="8"/>
    <n v="8"/>
    <n v="9"/>
    <n v="8"/>
    <n v="8"/>
    <n v="8"/>
    <n v="7"/>
    <n v="9"/>
    <n v="8"/>
    <s v="Portail de l'Espace Numérique de Santé du Gabon (ENSG) pour les professionnels de la santé et les patients"/>
    <s v="Oui"/>
    <n v="10"/>
    <s v="Changement assez important"/>
    <s v="Changement assez important"/>
    <s v="Changement assez important"/>
    <s v="Changement très important"/>
    <s v="Changement assez important"/>
    <s v="Changement assez important"/>
    <s v="Aucun changement"/>
    <s v="ND"/>
    <s v="Je suis prêt à changer assez"/>
    <s v="Je suis prêt à beaucoup changer"/>
    <s v="Je suis prêt à changer assez"/>
    <s v="Je suis prêt à beaucoup changer"/>
    <s v="Je suis prêt à changer assez"/>
    <s v="Je suis prêt à changer assez"/>
    <s v="Je suis prêt à plus ou moins changer"/>
    <s v="ND"/>
    <s v="Acessibilité directe aux données des patients"/>
    <s v="Echange entre experts de santé"/>
    <s v="Gain de temps"/>
    <s v="Outils informatiques "/>
    <s v="Réseau peu fiable"/>
    <s v="Personnel peu qualifié"/>
    <s v="ND"/>
    <s v="ND"/>
    <s v="Equiper les structures d'outils informatiques"/>
    <s v="Internet haut débit"/>
    <s v="Formation du personnel"/>
    <s v="ND"/>
    <s v="ND"/>
  </r>
  <r>
    <n v="253"/>
    <d v="2018-05-30T00:00:00"/>
    <x v="7"/>
    <s v="BELE"/>
    <s v="BELE"/>
    <s v="BELE"/>
    <s v="Public civil"/>
    <n v="39"/>
    <s v="Franceville"/>
    <m/>
    <m/>
    <m/>
    <s v="ND"/>
    <n v="157000"/>
    <s v="NA"/>
    <s v="NA"/>
    <s v="NA"/>
    <s v="NA"/>
    <s v="ONFIA"/>
    <s v="LAURENT"/>
    <n v="57"/>
    <x v="0"/>
    <x v="3"/>
    <x v="0"/>
    <s v="EPCA"/>
    <n v="1"/>
    <x v="6"/>
    <n v="5"/>
    <n v="8"/>
    <n v="6"/>
    <n v="7"/>
    <n v="8"/>
    <s v="Rapidité d'obtention des résultats d'analyses"/>
    <s v="ND"/>
    <s v="ND"/>
    <x v="6"/>
    <x v="3"/>
    <x v="7"/>
    <x v="3"/>
    <s v="Manque de volonté de l'Etat"/>
    <s v="Manque de moyens financiers "/>
    <s v="Personnel peu habitué aux NTIC"/>
    <s v="Prendre à cœur le projet"/>
    <s v="Prévoir le financement total du projet"/>
    <s v="Formation du personnel"/>
    <x v="0"/>
    <x v="5"/>
    <x v="0"/>
    <x v="3"/>
    <x v="2"/>
    <x v="2"/>
    <x v="3"/>
    <s v="ND"/>
    <s v="Portail de l'Espace Numérique de Santé du Gabon (ENSG) pour les professionnels de la santé et les patients"/>
    <s v="Système de pilotage, des statistiques de la veille sanitaire de l’observatoire gabonais de santé"/>
    <s v="Hébergement des données"/>
    <n v="7"/>
    <n v="8"/>
    <n v="5"/>
    <n v="8"/>
    <n v="8"/>
    <n v="4"/>
    <n v="6"/>
    <n v="9"/>
    <n v="5"/>
    <s v="Hébergement des données"/>
    <s v="Oui"/>
    <n v="7"/>
    <s v="Changement très important"/>
    <s v="Changement assez important"/>
    <s v="Changement plus ou moins important"/>
    <s v="Changement assez important"/>
    <s v="Changement assez important"/>
    <s v="Changement plus ou moins important"/>
    <s v="Aucun changement"/>
    <s v="Prévoir davantage d'échanges entre parties prenantes "/>
    <s v="Je suis prêt à changer assez"/>
    <s v="Je suis prêt à changer assez"/>
    <s v="Je suis prêt à changer assez"/>
    <s v="Je suis prêt à changer assez"/>
    <s v="Je suis prêt à changer assez"/>
    <s v="Je suis prêt à changer assez"/>
    <s v="Je ne suis pas du tout prêt à changer"/>
    <s v="Meilleur rendement "/>
    <s v="Amélioration du suivi de la santé des patients"/>
    <s v="Pérénnité du projet"/>
    <s v="Démarrage rapide du projet"/>
    <s v="Personnel non habitué au NTIC"/>
    <s v="Manque de volonté de l'Etat"/>
    <s v="ND"/>
    <s v="ND"/>
    <s v="ND"/>
    <s v="Formation du personnel"/>
    <s v="Engagement du gouvernement à la réalisation effective du proje"/>
    <s v="ND"/>
    <s v="ND"/>
    <s v="ND"/>
  </r>
  <r>
    <n v="254"/>
    <d v="2018-05-30T00:00:00"/>
    <x v="7"/>
    <s v="Djouori Agnili"/>
    <s v="Centre Médical Bongoville"/>
    <s v="Centre médical"/>
    <s v="Public civil"/>
    <n v="12"/>
    <s v="Franceville"/>
    <m/>
    <m/>
    <m/>
    <n v="2012"/>
    <n v="5953"/>
    <n v="12"/>
    <n v="15"/>
    <n v="38"/>
    <s v="ND"/>
    <s v="LIMANDY"/>
    <s v="ARNOLD"/>
    <n v="40"/>
    <x v="3"/>
    <x v="6"/>
    <x v="84"/>
    <s v="ENASS"/>
    <n v="5"/>
    <x v="8"/>
    <n v="5"/>
    <n v="10"/>
    <n v="5"/>
    <n v="10"/>
    <n v="4"/>
    <s v="Données statistiques disponibles"/>
    <s v="Suivi des patients très fiable"/>
    <s v="Données statistiques fiables"/>
    <x v="4"/>
    <x v="5"/>
    <x v="10"/>
    <x v="4"/>
    <s v="Financement"/>
    <s v="Disponibilité du matériel"/>
    <s v="Réseau à faible débit"/>
    <s v="Mettre un comité de suivi des dépenses"/>
    <s v="Equiper les structures de santé"/>
    <s v="Connexion réseau haut débit"/>
    <x v="2"/>
    <x v="5"/>
    <x v="4"/>
    <x v="2"/>
    <x v="2"/>
    <x v="3"/>
    <x v="4"/>
    <s v="Organiser des séances de formations régulières"/>
    <s v="Système d'information des soins de santé de premier niveau"/>
    <s v="Référentiel - Identification des patients"/>
    <s v="Télémédecine comme fonction déportée de l'hôpital et intégrée à tous les processus de prise en charge"/>
    <n v="10"/>
    <n v="10"/>
    <n v="10"/>
    <n v="4"/>
    <n v="1"/>
    <n v="10"/>
    <n v="10"/>
    <n v="10"/>
    <n v="1"/>
    <s v="Système d'information des soins de santé de premier niveau"/>
    <s v="Oui"/>
    <n v="10"/>
    <s v="Changement assez important"/>
    <s v="Changement assez important"/>
    <s v="Changement assez important"/>
    <s v="Changement assez important"/>
    <s v="Changement très important"/>
    <s v="Changement très important"/>
    <s v="Changement plus ou moins important"/>
    <s v="Prévoir des séances de formations régulières"/>
    <s v="Je suis prêt à beaucoup changer"/>
    <s v="Je suis prêt à beaucoup changer"/>
    <s v="Je suis prêt à beaucoup changer"/>
    <s v="Je suis prêt à beaucoup changer"/>
    <s v="Je suis prêt à beaucoup changer"/>
    <s v="Je suis prêt à beaucoup changer"/>
    <s v="Je suis prêt à changer assez"/>
    <s v="Prévoir le financement nécessaire au projet "/>
    <s v="La mise en œuvre du projet"/>
    <s v="ND"/>
    <s v="ND"/>
    <s v="Manque de moyens financiers"/>
    <s v="ND"/>
    <s v="ND"/>
    <s v="ND"/>
    <s v="ND"/>
    <s v="Prévoir le financement total du projet avec un comité de suivi"/>
    <s v="ND"/>
    <s v="ND"/>
    <s v="ND"/>
    <s v="ND"/>
  </r>
  <r>
    <n v="255"/>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56"/>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57"/>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58"/>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59"/>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60"/>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61"/>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62"/>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63"/>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64"/>
    <d v="2018-05-30T00:00:00"/>
    <x v="7"/>
    <s v="Djouori Agnili"/>
    <s v="Centre Médical Bongoville"/>
    <s v="Centre médical"/>
    <s v="Public civil"/>
    <n v="12"/>
    <s v="Franceville"/>
    <m/>
    <m/>
    <m/>
    <n v="2012"/>
    <n v="5953"/>
    <n v="12"/>
    <n v="15"/>
    <n v="38"/>
    <s v="ND"/>
    <m/>
    <m/>
    <m/>
    <x v="1"/>
    <x v="1"/>
    <x v="0"/>
    <m/>
    <m/>
    <x v="11"/>
    <m/>
    <m/>
    <m/>
    <m/>
    <m/>
    <m/>
    <m/>
    <m/>
    <x v="1"/>
    <x v="1"/>
    <x v="1"/>
    <x v="1"/>
    <m/>
    <m/>
    <m/>
    <m/>
    <m/>
    <m/>
    <x v="1"/>
    <x v="1"/>
    <x v="1"/>
    <x v="1"/>
    <x v="1"/>
    <x v="1"/>
    <x v="1"/>
    <m/>
    <m/>
    <m/>
    <m/>
    <m/>
    <m/>
    <m/>
    <m/>
    <m/>
    <m/>
    <m/>
    <m/>
    <m/>
    <m/>
    <m/>
    <m/>
    <m/>
    <m/>
    <m/>
    <m/>
    <m/>
    <m/>
    <m/>
    <m/>
    <m/>
    <m/>
    <m/>
    <m/>
    <m/>
    <m/>
    <m/>
    <m/>
    <m/>
    <m/>
    <m/>
    <m/>
    <m/>
    <m/>
    <m/>
    <m/>
    <m/>
    <m/>
    <m/>
    <m/>
    <m/>
  </r>
  <r>
    <n v="265"/>
    <m/>
    <x v="8"/>
    <m/>
    <m/>
    <m/>
    <m/>
    <m/>
    <m/>
    <m/>
    <m/>
    <m/>
    <m/>
    <m/>
    <m/>
    <m/>
    <m/>
    <m/>
    <m/>
    <m/>
    <m/>
    <x v="1"/>
    <x v="1"/>
    <x v="0"/>
    <m/>
    <m/>
    <x v="11"/>
    <m/>
    <m/>
    <m/>
    <m/>
    <m/>
    <m/>
    <m/>
    <m/>
    <x v="1"/>
    <x v="1"/>
    <x v="1"/>
    <x v="1"/>
    <m/>
    <m/>
    <m/>
    <m/>
    <m/>
    <m/>
    <x v="1"/>
    <x v="1"/>
    <x v="1"/>
    <x v="1"/>
    <x v="1"/>
    <x v="1"/>
    <x v="1"/>
    <m/>
    <m/>
    <m/>
    <m/>
    <m/>
    <m/>
    <m/>
    <m/>
    <m/>
    <m/>
    <m/>
    <m/>
    <m/>
    <m/>
    <m/>
    <m/>
    <m/>
    <m/>
    <m/>
    <m/>
    <m/>
    <m/>
    <m/>
    <m/>
    <m/>
    <m/>
    <m/>
    <m/>
    <m/>
    <m/>
    <m/>
    <m/>
    <m/>
    <m/>
    <m/>
    <m/>
    <m/>
    <m/>
    <m/>
    <m/>
    <m/>
    <m/>
    <m/>
    <m/>
    <m/>
  </r>
  <r>
    <n v="266"/>
    <m/>
    <x v="8"/>
    <m/>
    <m/>
    <m/>
    <m/>
    <m/>
    <m/>
    <m/>
    <m/>
    <m/>
    <m/>
    <m/>
    <m/>
    <m/>
    <m/>
    <m/>
    <m/>
    <m/>
    <m/>
    <x v="1"/>
    <x v="1"/>
    <x v="0"/>
    <m/>
    <m/>
    <x v="11"/>
    <m/>
    <m/>
    <m/>
    <m/>
    <m/>
    <m/>
    <m/>
    <m/>
    <x v="1"/>
    <x v="1"/>
    <x v="1"/>
    <x v="1"/>
    <m/>
    <m/>
    <m/>
    <m/>
    <m/>
    <m/>
    <x v="1"/>
    <x v="1"/>
    <x v="1"/>
    <x v="1"/>
    <x v="1"/>
    <x v="1"/>
    <x v="1"/>
    <m/>
    <m/>
    <m/>
    <m/>
    <m/>
    <m/>
    <m/>
    <m/>
    <m/>
    <m/>
    <m/>
    <m/>
    <m/>
    <m/>
    <m/>
    <m/>
    <m/>
    <m/>
    <m/>
    <m/>
    <m/>
    <m/>
    <m/>
    <m/>
    <m/>
    <m/>
    <m/>
    <m/>
    <m/>
    <m/>
    <m/>
    <m/>
    <m/>
    <m/>
    <m/>
    <m/>
    <m/>
    <m/>
    <m/>
    <m/>
    <m/>
    <m/>
    <m/>
    <m/>
    <m/>
  </r>
  <r>
    <n v="267"/>
    <m/>
    <x v="8"/>
    <m/>
    <m/>
    <m/>
    <m/>
    <m/>
    <m/>
    <m/>
    <m/>
    <m/>
    <m/>
    <m/>
    <m/>
    <m/>
    <m/>
    <m/>
    <m/>
    <m/>
    <m/>
    <x v="1"/>
    <x v="1"/>
    <x v="0"/>
    <m/>
    <m/>
    <x v="11"/>
    <m/>
    <m/>
    <m/>
    <m/>
    <m/>
    <m/>
    <m/>
    <m/>
    <x v="1"/>
    <x v="1"/>
    <x v="1"/>
    <x v="1"/>
    <m/>
    <m/>
    <m/>
    <m/>
    <m/>
    <m/>
    <x v="1"/>
    <x v="1"/>
    <x v="1"/>
    <x v="1"/>
    <x v="1"/>
    <x v="1"/>
    <x v="1"/>
    <m/>
    <m/>
    <m/>
    <m/>
    <m/>
    <m/>
    <m/>
    <m/>
    <m/>
    <m/>
    <m/>
    <m/>
    <m/>
    <m/>
    <m/>
    <m/>
    <m/>
    <m/>
    <m/>
    <m/>
    <m/>
    <m/>
    <m/>
    <m/>
    <m/>
    <m/>
    <m/>
    <m/>
    <m/>
    <m/>
    <m/>
    <m/>
    <m/>
    <m/>
    <m/>
    <m/>
    <m/>
    <m/>
    <m/>
    <m/>
    <m/>
    <m/>
    <m/>
    <m/>
    <m/>
  </r>
  <r>
    <n v="268"/>
    <m/>
    <x v="8"/>
    <m/>
    <m/>
    <m/>
    <m/>
    <m/>
    <m/>
    <m/>
    <m/>
    <m/>
    <m/>
    <m/>
    <m/>
    <m/>
    <m/>
    <m/>
    <m/>
    <m/>
    <m/>
    <x v="1"/>
    <x v="1"/>
    <x v="0"/>
    <m/>
    <m/>
    <x v="11"/>
    <m/>
    <m/>
    <m/>
    <m/>
    <m/>
    <m/>
    <m/>
    <m/>
    <x v="1"/>
    <x v="1"/>
    <x v="1"/>
    <x v="1"/>
    <m/>
    <m/>
    <m/>
    <m/>
    <m/>
    <m/>
    <x v="1"/>
    <x v="1"/>
    <x v="1"/>
    <x v="1"/>
    <x v="1"/>
    <x v="1"/>
    <x v="1"/>
    <m/>
    <m/>
    <m/>
    <m/>
    <m/>
    <m/>
    <m/>
    <m/>
    <m/>
    <m/>
    <m/>
    <m/>
    <m/>
    <m/>
    <m/>
    <m/>
    <m/>
    <m/>
    <m/>
    <m/>
    <m/>
    <m/>
    <m/>
    <m/>
    <m/>
    <m/>
    <m/>
    <m/>
    <m/>
    <m/>
    <m/>
    <m/>
    <m/>
    <m/>
    <m/>
    <m/>
    <m/>
    <m/>
    <m/>
    <m/>
    <m/>
    <m/>
    <m/>
    <m/>
    <m/>
  </r>
  <r>
    <n v="269"/>
    <m/>
    <x v="8"/>
    <m/>
    <m/>
    <m/>
    <m/>
    <m/>
    <m/>
    <m/>
    <m/>
    <m/>
    <m/>
    <m/>
    <m/>
    <m/>
    <m/>
    <m/>
    <m/>
    <m/>
    <m/>
    <x v="1"/>
    <x v="1"/>
    <x v="0"/>
    <m/>
    <m/>
    <x v="11"/>
    <m/>
    <m/>
    <m/>
    <m/>
    <m/>
    <m/>
    <m/>
    <m/>
    <x v="1"/>
    <x v="1"/>
    <x v="1"/>
    <x v="1"/>
    <m/>
    <m/>
    <m/>
    <m/>
    <m/>
    <m/>
    <x v="1"/>
    <x v="1"/>
    <x v="1"/>
    <x v="1"/>
    <x v="1"/>
    <x v="1"/>
    <x v="1"/>
    <m/>
    <m/>
    <m/>
    <m/>
    <m/>
    <m/>
    <m/>
    <m/>
    <m/>
    <m/>
    <m/>
    <m/>
    <m/>
    <m/>
    <m/>
    <m/>
    <m/>
    <m/>
    <m/>
    <m/>
    <m/>
    <m/>
    <m/>
    <m/>
    <m/>
    <m/>
    <m/>
    <m/>
    <m/>
    <m/>
    <m/>
    <m/>
    <m/>
    <m/>
    <m/>
    <m/>
    <m/>
    <m/>
    <m/>
    <m/>
    <m/>
    <m/>
    <m/>
    <m/>
    <m/>
  </r>
  <r>
    <n v="270"/>
    <m/>
    <x v="8"/>
    <m/>
    <m/>
    <m/>
    <m/>
    <m/>
    <m/>
    <m/>
    <m/>
    <m/>
    <m/>
    <m/>
    <m/>
    <m/>
    <m/>
    <m/>
    <m/>
    <m/>
    <m/>
    <x v="1"/>
    <x v="1"/>
    <x v="0"/>
    <m/>
    <m/>
    <x v="11"/>
    <m/>
    <m/>
    <m/>
    <m/>
    <m/>
    <m/>
    <m/>
    <m/>
    <x v="1"/>
    <x v="1"/>
    <x v="1"/>
    <x v="1"/>
    <m/>
    <m/>
    <m/>
    <m/>
    <m/>
    <m/>
    <x v="1"/>
    <x v="1"/>
    <x v="1"/>
    <x v="1"/>
    <x v="1"/>
    <x v="1"/>
    <x v="1"/>
    <m/>
    <m/>
    <m/>
    <m/>
    <m/>
    <m/>
    <m/>
    <m/>
    <m/>
    <m/>
    <m/>
    <m/>
    <m/>
    <m/>
    <m/>
    <m/>
    <m/>
    <m/>
    <m/>
    <m/>
    <m/>
    <m/>
    <m/>
    <m/>
    <m/>
    <m/>
    <m/>
    <m/>
    <m/>
    <m/>
    <m/>
    <m/>
    <m/>
    <m/>
    <m/>
    <m/>
    <m/>
    <m/>
    <m/>
    <m/>
    <m/>
    <m/>
    <m/>
    <m/>
    <m/>
  </r>
  <r>
    <n v="271"/>
    <m/>
    <x v="8"/>
    <m/>
    <m/>
    <m/>
    <m/>
    <m/>
    <m/>
    <m/>
    <m/>
    <m/>
    <m/>
    <m/>
    <m/>
    <m/>
    <m/>
    <m/>
    <m/>
    <m/>
    <m/>
    <x v="1"/>
    <x v="1"/>
    <x v="0"/>
    <m/>
    <m/>
    <x v="11"/>
    <m/>
    <m/>
    <m/>
    <m/>
    <m/>
    <m/>
    <m/>
    <m/>
    <x v="1"/>
    <x v="1"/>
    <x v="1"/>
    <x v="1"/>
    <m/>
    <m/>
    <m/>
    <m/>
    <m/>
    <m/>
    <x v="1"/>
    <x v="1"/>
    <x v="1"/>
    <x v="1"/>
    <x v="1"/>
    <x v="1"/>
    <x v="1"/>
    <m/>
    <m/>
    <m/>
    <m/>
    <m/>
    <m/>
    <m/>
    <m/>
    <m/>
    <m/>
    <m/>
    <m/>
    <m/>
    <m/>
    <m/>
    <m/>
    <m/>
    <m/>
    <m/>
    <m/>
    <m/>
    <m/>
    <m/>
    <m/>
    <m/>
    <m/>
    <m/>
    <m/>
    <m/>
    <m/>
    <m/>
    <m/>
    <m/>
    <m/>
    <m/>
    <m/>
    <m/>
    <m/>
    <m/>
    <m/>
    <m/>
    <m/>
    <m/>
    <m/>
    <m/>
  </r>
  <r>
    <n v="272"/>
    <m/>
    <x v="8"/>
    <m/>
    <m/>
    <m/>
    <m/>
    <m/>
    <m/>
    <m/>
    <m/>
    <m/>
    <m/>
    <m/>
    <m/>
    <m/>
    <m/>
    <m/>
    <m/>
    <m/>
    <m/>
    <x v="1"/>
    <x v="1"/>
    <x v="0"/>
    <m/>
    <m/>
    <x v="11"/>
    <m/>
    <m/>
    <m/>
    <m/>
    <m/>
    <m/>
    <m/>
    <m/>
    <x v="1"/>
    <x v="1"/>
    <x v="1"/>
    <x v="1"/>
    <m/>
    <m/>
    <m/>
    <m/>
    <m/>
    <m/>
    <x v="1"/>
    <x v="1"/>
    <x v="1"/>
    <x v="1"/>
    <x v="1"/>
    <x v="1"/>
    <x v="1"/>
    <m/>
    <m/>
    <m/>
    <m/>
    <m/>
    <m/>
    <m/>
    <m/>
    <m/>
    <m/>
    <m/>
    <m/>
    <m/>
    <m/>
    <m/>
    <m/>
    <m/>
    <m/>
    <m/>
    <m/>
    <m/>
    <m/>
    <m/>
    <m/>
    <m/>
    <m/>
    <m/>
    <m/>
    <m/>
    <m/>
    <m/>
    <m/>
    <m/>
    <m/>
    <m/>
    <m/>
    <m/>
    <m/>
    <m/>
    <m/>
    <m/>
    <m/>
    <m/>
    <m/>
    <m/>
  </r>
  <r>
    <n v="273"/>
    <m/>
    <x v="8"/>
    <m/>
    <m/>
    <m/>
    <m/>
    <m/>
    <m/>
    <m/>
    <m/>
    <m/>
    <m/>
    <m/>
    <m/>
    <m/>
    <m/>
    <m/>
    <m/>
    <m/>
    <m/>
    <x v="1"/>
    <x v="1"/>
    <x v="0"/>
    <m/>
    <m/>
    <x v="11"/>
    <m/>
    <m/>
    <m/>
    <m/>
    <m/>
    <m/>
    <m/>
    <m/>
    <x v="1"/>
    <x v="1"/>
    <x v="1"/>
    <x v="1"/>
    <m/>
    <m/>
    <m/>
    <m/>
    <m/>
    <m/>
    <x v="1"/>
    <x v="1"/>
    <x v="1"/>
    <x v="1"/>
    <x v="1"/>
    <x v="1"/>
    <x v="1"/>
    <m/>
    <m/>
    <m/>
    <m/>
    <m/>
    <m/>
    <m/>
    <m/>
    <m/>
    <m/>
    <m/>
    <m/>
    <m/>
    <m/>
    <m/>
    <m/>
    <m/>
    <m/>
    <m/>
    <m/>
    <m/>
    <m/>
    <m/>
    <m/>
    <m/>
    <m/>
    <m/>
    <m/>
    <m/>
    <m/>
    <m/>
    <m/>
    <m/>
    <m/>
    <m/>
    <m/>
    <m/>
    <m/>
    <m/>
    <m/>
    <m/>
    <m/>
    <m/>
    <m/>
    <m/>
  </r>
  <r>
    <n v="274"/>
    <m/>
    <x v="8"/>
    <m/>
    <m/>
    <m/>
    <m/>
    <m/>
    <m/>
    <m/>
    <m/>
    <m/>
    <m/>
    <m/>
    <m/>
    <m/>
    <m/>
    <m/>
    <m/>
    <m/>
    <m/>
    <x v="1"/>
    <x v="1"/>
    <x v="0"/>
    <m/>
    <m/>
    <x v="11"/>
    <m/>
    <m/>
    <m/>
    <m/>
    <m/>
    <m/>
    <m/>
    <m/>
    <x v="1"/>
    <x v="1"/>
    <x v="1"/>
    <x v="1"/>
    <m/>
    <m/>
    <m/>
    <m/>
    <m/>
    <m/>
    <x v="1"/>
    <x v="1"/>
    <x v="1"/>
    <x v="1"/>
    <x v="1"/>
    <x v="1"/>
    <x v="1"/>
    <m/>
    <m/>
    <m/>
    <m/>
    <m/>
    <m/>
    <m/>
    <m/>
    <m/>
    <m/>
    <m/>
    <m/>
    <m/>
    <m/>
    <m/>
    <m/>
    <m/>
    <m/>
    <m/>
    <m/>
    <m/>
    <m/>
    <m/>
    <m/>
    <m/>
    <m/>
    <m/>
    <m/>
    <m/>
    <m/>
    <m/>
    <m/>
    <m/>
    <m/>
    <m/>
    <m/>
    <m/>
    <m/>
    <m/>
    <m/>
    <m/>
    <m/>
    <m/>
    <m/>
    <m/>
  </r>
  <r>
    <n v="275"/>
    <m/>
    <x v="8"/>
    <m/>
    <m/>
    <m/>
    <m/>
    <m/>
    <m/>
    <m/>
    <m/>
    <m/>
    <m/>
    <m/>
    <m/>
    <m/>
    <m/>
    <m/>
    <m/>
    <m/>
    <m/>
    <x v="1"/>
    <x v="1"/>
    <x v="0"/>
    <m/>
    <m/>
    <x v="11"/>
    <m/>
    <m/>
    <m/>
    <m/>
    <m/>
    <m/>
    <m/>
    <m/>
    <x v="1"/>
    <x v="1"/>
    <x v="1"/>
    <x v="1"/>
    <m/>
    <m/>
    <m/>
    <m/>
    <m/>
    <m/>
    <x v="1"/>
    <x v="1"/>
    <x v="1"/>
    <x v="1"/>
    <x v="1"/>
    <x v="1"/>
    <x v="1"/>
    <m/>
    <m/>
    <m/>
    <m/>
    <m/>
    <m/>
    <m/>
    <m/>
    <m/>
    <m/>
    <m/>
    <m/>
    <m/>
    <m/>
    <m/>
    <m/>
    <m/>
    <m/>
    <m/>
    <m/>
    <m/>
    <m/>
    <m/>
    <m/>
    <m/>
    <m/>
    <m/>
    <m/>
    <m/>
    <m/>
    <m/>
    <m/>
    <m/>
    <m/>
    <m/>
    <m/>
    <m/>
    <m/>
    <m/>
    <m/>
    <m/>
    <m/>
    <m/>
    <m/>
    <m/>
  </r>
  <r>
    <m/>
    <m/>
    <x v="8"/>
    <m/>
    <m/>
    <m/>
    <m/>
    <m/>
    <m/>
    <m/>
    <m/>
    <m/>
    <m/>
    <m/>
    <m/>
    <m/>
    <m/>
    <m/>
    <m/>
    <m/>
    <m/>
    <x v="1"/>
    <x v="1"/>
    <x v="0"/>
    <m/>
    <m/>
    <x v="11"/>
    <m/>
    <m/>
    <m/>
    <m/>
    <m/>
    <m/>
    <m/>
    <m/>
    <x v="1"/>
    <x v="1"/>
    <x v="1"/>
    <x v="1"/>
    <m/>
    <m/>
    <m/>
    <m/>
    <m/>
    <m/>
    <x v="1"/>
    <x v="1"/>
    <x v="1"/>
    <x v="1"/>
    <x v="1"/>
    <x v="1"/>
    <x v="1"/>
    <m/>
    <m/>
    <m/>
    <m/>
    <m/>
    <m/>
    <m/>
    <m/>
    <m/>
    <m/>
    <m/>
    <m/>
    <m/>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6A39F79-277F-4B36-AFF7-FF101C12FCEB}" name="Tableau croisé dynamique10"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3:B7" firstHeaderRow="1"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9">
        <item x="2"/>
        <item h="1" x="4"/>
        <item x="5"/>
        <item x="3"/>
        <item h="1" x="1"/>
        <item h="1" x="0"/>
        <item h="1" x="6"/>
        <item h="1" x="7"/>
        <item t="default"/>
      </items>
    </pivotField>
    <pivotField showAll="0"/>
    <pivotField showAll="0"/>
    <pivotField showAll="0"/>
    <pivotField showAll="0"/>
    <pivotField dataField="1" showAll="0">
      <items count="12">
        <item x="9"/>
        <item x="10"/>
        <item x="2"/>
        <item x="6"/>
        <item x="5"/>
        <item x="3"/>
        <item x="4"/>
        <item x="7"/>
        <item x="8"/>
        <item x="0"/>
        <item x="1"/>
        <item t="default"/>
      </items>
    </pivotField>
    <pivotField showAll="0"/>
    <pivotField showAll="0"/>
    <pivotField showAll="0"/>
    <pivotField showAll="0">
      <items count="12">
        <item x="9"/>
        <item x="6"/>
        <item x="0"/>
        <item x="7"/>
        <item x="5"/>
        <item x="2"/>
        <item x="3"/>
        <item x="4"/>
        <item x="8"/>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5">
        <item x="1"/>
        <item x="2"/>
        <item x="3"/>
        <item x="0"/>
        <item t="default"/>
      </items>
    </pivotField>
    <pivotField showAll="0">
      <items count="7">
        <item x="2"/>
        <item x="3"/>
        <item x="4"/>
        <item x="1"/>
        <item x="0"/>
        <item x="5"/>
        <item t="default"/>
      </items>
    </pivotField>
  </pivotFields>
  <rowFields count="1">
    <field x="21"/>
  </rowFields>
  <rowItems count="4">
    <i>
      <x/>
    </i>
    <i>
      <x v="2"/>
    </i>
    <i>
      <x v="3"/>
    </i>
    <i t="grand">
      <x/>
    </i>
  </rowItems>
  <colItems count="1">
    <i/>
  </colItems>
  <dataFields count="1">
    <dataField name="Moyenne de 1. De 1 à 10, comment évaluez-vous votre propre compréhension du projet SNIS ?" fld="26" subtotal="average" baseField="21" baseItem="0" numFmtId="2"/>
  </dataFields>
  <formats count="7">
    <format dxfId="36">
      <pivotArea outline="0" collapsedLevelsAreSubtotals="1" fieldPosition="0"/>
    </format>
    <format dxfId="35">
      <pivotArea type="all" dataOnly="0" outline="0" fieldPosition="0"/>
    </format>
    <format dxfId="34">
      <pivotArea outline="0" collapsedLevelsAreSubtotals="1" fieldPosition="0"/>
    </format>
    <format dxfId="33">
      <pivotArea field="21" type="button" dataOnly="0" labelOnly="1" outline="0" axis="axisRow" fieldPosition="0"/>
    </format>
    <format dxfId="32">
      <pivotArea dataOnly="0" labelOnly="1" fieldPosition="0">
        <references count="1">
          <reference field="21" count="0"/>
        </references>
      </pivotArea>
    </format>
    <format dxfId="31">
      <pivotArea dataOnly="0" labelOnly="1" grandRow="1" outline="0" fieldPosition="0"/>
    </format>
    <format dxfId="30">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CB2B78F9-75CB-4B0E-B6EC-117A8A03F831}" name="Tableau croisé dynamique6"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4">
  <location ref="A3:E8"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showAll="0">
      <items count="9">
        <item x="2"/>
        <item h="1" x="4"/>
        <item x="5"/>
        <item x="3"/>
        <item h="1" x="1"/>
        <item h="1" x="0"/>
        <item h="1" x="6"/>
        <item h="1" x="7"/>
        <item t="default"/>
      </items>
    </pivotField>
    <pivotField showAll="0"/>
    <pivotField showAll="0"/>
    <pivotField showAll="0"/>
    <pivotField showAll="0"/>
    <pivotField axis="axisRow" dataField="1" showAll="0" sortType="ascending">
      <items count="12">
        <item x="9"/>
        <item x="1"/>
        <item x="10"/>
        <item x="2"/>
        <item x="6"/>
        <item x="5"/>
        <item x="3"/>
        <item x="4"/>
        <item x="7"/>
        <item x="8"/>
        <item h="1" x="0"/>
        <item t="default"/>
      </items>
    </pivotField>
    <pivotField showAll="0"/>
    <pivotField showAll="0"/>
    <pivotField showAll="0"/>
    <pivotField showAll="0">
      <items count="12">
        <item x="9"/>
        <item x="6"/>
        <item x="0"/>
        <item x="7"/>
        <item x="5"/>
        <item x="2"/>
        <item x="3"/>
        <item x="4"/>
        <item x="8"/>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5">
        <item n="De 1 à 3" sd="0" x="1"/>
        <item n="De 4 à 6" sd="0" x="2"/>
        <item n="De 7 à 10" sd="0" x="3"/>
        <item h="1" x="0"/>
        <item t="default"/>
      </items>
    </pivotField>
    <pivotField showAll="0">
      <items count="7">
        <item x="2"/>
        <item x="3"/>
        <item x="4"/>
        <item x="1"/>
        <item x="0"/>
        <item x="5"/>
        <item t="default"/>
      </items>
    </pivotField>
  </pivotFields>
  <rowFields count="2">
    <field x="97"/>
    <field x="26"/>
  </rowFields>
  <rowItems count="4">
    <i>
      <x/>
    </i>
    <i>
      <x v="1"/>
    </i>
    <i>
      <x v="2"/>
    </i>
    <i t="grand">
      <x/>
    </i>
  </rowItems>
  <colFields count="1">
    <field x="21"/>
  </colFields>
  <colItems count="4">
    <i>
      <x/>
    </i>
    <i>
      <x v="2"/>
    </i>
    <i>
      <x v="3"/>
    </i>
    <i t="grand">
      <x/>
    </i>
  </colItems>
  <dataFields count="1">
    <dataField name="Nombre de 1. De 1 à 10, comment évaluez-vous votre propre compréhension du projet SNIS ?" fld="26" subtotal="count" baseField="26" baseItem="0"/>
  </dataFields>
  <chartFormats count="5">
    <chartFormat chart="0" format="0" series="1">
      <pivotArea type="data" outline="0" fieldPosition="0">
        <references count="2">
          <reference field="4294967294" count="1" selected="0">
            <x v="0"/>
          </reference>
          <reference field="21" count="1" selected="0">
            <x v="0"/>
          </reference>
        </references>
      </pivotArea>
    </chartFormat>
    <chartFormat chart="0" format="1" series="1">
      <pivotArea type="data" outline="0" fieldPosition="0">
        <references count="2">
          <reference field="4294967294" count="1" selected="0">
            <x v="0"/>
          </reference>
          <reference field="21" count="1" selected="0">
            <x v="1"/>
          </reference>
        </references>
      </pivotArea>
    </chartFormat>
    <chartFormat chart="0" format="2" series="1">
      <pivotArea type="data" outline="0" fieldPosition="0">
        <references count="2">
          <reference field="4294967294" count="1" selected="0">
            <x v="0"/>
          </reference>
          <reference field="21" count="1" selected="0">
            <x v="2"/>
          </reference>
        </references>
      </pivotArea>
    </chartFormat>
    <chartFormat chart="0" format="3" series="1">
      <pivotArea type="data" outline="0" fieldPosition="0">
        <references count="2">
          <reference field="4294967294" count="1" selected="0">
            <x v="0"/>
          </reference>
          <reference field="21" count="1" selected="0">
            <x v="3"/>
          </reference>
        </references>
      </pivotArea>
    </chartFormat>
    <chartFormat chart="0" format="4" series="1">
      <pivotArea type="data" outline="0" fieldPosition="0">
        <references count="2">
          <reference field="4294967294" count="1" selected="0">
            <x v="0"/>
          </reference>
          <reference field="21"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36EA98C-F0C7-4757-8E76-C670BACB3538}" name="Tableau croisé dynamique9"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3:J8" firstHeaderRow="1" firstDataRow="2" firstDataCol="1"/>
  <pivotFields count="99">
    <pivotField showAll="0"/>
    <pivotField showAll="0"/>
    <pivotField axis="axisCol" showAll="0">
      <items count="12">
        <item x="0"/>
        <item x="4"/>
        <item x="2"/>
        <item x="8"/>
        <item x="1"/>
        <item m="1" x="9"/>
        <item m="1" x="10"/>
        <item x="3"/>
        <item x="5"/>
        <item x="6"/>
        <item x="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sortType="ascending">
      <items count="13">
        <item x="9"/>
        <item x="1"/>
        <item x="10"/>
        <item x="2"/>
        <item x="6"/>
        <item x="5"/>
        <item x="3"/>
        <item x="4"/>
        <item x="7"/>
        <item x="8"/>
        <item h="1" x="0"/>
        <item h="1"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6">
        <item n="De 1 à 3" sd="0" x="2"/>
        <item n="De 4 à 6" sd="0" x="3"/>
        <item n="De 7 à 10" sd="0" x="4"/>
        <item h="1" x="0"/>
        <item h="1" x="1"/>
        <item t="default"/>
      </items>
    </pivotField>
    <pivotField showAll="0">
      <items count="7">
        <item x="2"/>
        <item x="3"/>
        <item x="4"/>
        <item x="1"/>
        <item x="0"/>
        <item x="5"/>
        <item t="default"/>
      </items>
    </pivotField>
  </pivotFields>
  <rowFields count="2">
    <field x="97"/>
    <field x="26"/>
  </rowFields>
  <rowItems count="4">
    <i>
      <x/>
    </i>
    <i>
      <x v="1"/>
    </i>
    <i>
      <x v="2"/>
    </i>
    <i t="grand">
      <x/>
    </i>
  </rowItems>
  <colFields count="1">
    <field x="2"/>
  </colFields>
  <colItems count="9">
    <i>
      <x/>
    </i>
    <i>
      <x v="1"/>
    </i>
    <i>
      <x v="2"/>
    </i>
    <i>
      <x v="4"/>
    </i>
    <i>
      <x v="7"/>
    </i>
    <i>
      <x v="8"/>
    </i>
    <i>
      <x v="9"/>
    </i>
    <i>
      <x v="10"/>
    </i>
    <i t="grand">
      <x/>
    </i>
  </colItems>
  <dataFields count="1">
    <dataField name="Nombre de 1. De 1 à 10, comment évaluez-vous votre propre compréhension du projet SNIS ?" fld="26" subtotal="count" baseField="26" baseItem="0"/>
  </dataFields>
  <chartFormats count="11">
    <chartFormat chart="0" format="0" series="1">
      <pivotArea type="data" outline="0" fieldPosition="0">
        <references count="2">
          <reference field="4294967294" count="1" selected="0">
            <x v="0"/>
          </reference>
          <reference field="2" count="1" selected="0">
            <x v="0"/>
          </reference>
        </references>
      </pivotArea>
    </chartFormat>
    <chartFormat chart="0" format="1" series="1">
      <pivotArea type="data" outline="0" fieldPosition="0">
        <references count="2">
          <reference field="4294967294" count="1" selected="0">
            <x v="0"/>
          </reference>
          <reference field="2" count="1" selected="0">
            <x v="2"/>
          </reference>
        </references>
      </pivotArea>
    </chartFormat>
    <chartFormat chart="0" format="2" series="1">
      <pivotArea type="data" outline="0" fieldPosition="0">
        <references count="2">
          <reference field="4294967294" count="1" selected="0">
            <x v="0"/>
          </reference>
          <reference field="2" count="1" selected="0">
            <x v="3"/>
          </reference>
        </references>
      </pivotArea>
    </chartFormat>
    <chartFormat chart="0" format="3" series="1">
      <pivotArea type="data" outline="0" fieldPosition="0">
        <references count="2">
          <reference field="4294967294" count="1" selected="0">
            <x v="0"/>
          </reference>
          <reference field="2" count="1" selected="0">
            <x v="4"/>
          </reference>
        </references>
      </pivotArea>
    </chartFormat>
    <chartFormat chart="0" format="4" series="1">
      <pivotArea type="data" outline="0" fieldPosition="0">
        <references count="2">
          <reference field="4294967294" count="1" selected="0">
            <x v="0"/>
          </reference>
          <reference field="2" count="1" selected="0">
            <x v="5"/>
          </reference>
        </references>
      </pivotArea>
    </chartFormat>
    <chartFormat chart="0" format="5" series="1">
      <pivotArea type="data" outline="0" fieldPosition="0">
        <references count="2">
          <reference field="4294967294" count="1" selected="0">
            <x v="0"/>
          </reference>
          <reference field="2" count="1" selected="0">
            <x v="6"/>
          </reference>
        </references>
      </pivotArea>
    </chartFormat>
    <chartFormat chart="0" format="6" series="1">
      <pivotArea type="data" outline="0" fieldPosition="0">
        <references count="2">
          <reference field="4294967294" count="1" selected="0">
            <x v="0"/>
          </reference>
          <reference field="2" count="1" selected="0">
            <x v="7"/>
          </reference>
        </references>
      </pivotArea>
    </chartFormat>
    <chartFormat chart="0" format="7" series="1">
      <pivotArea type="data" outline="0" fieldPosition="0">
        <references count="2">
          <reference field="4294967294" count="1" selected="0">
            <x v="0"/>
          </reference>
          <reference field="2" count="1" selected="0">
            <x v="8"/>
          </reference>
        </references>
      </pivotArea>
    </chartFormat>
    <chartFormat chart="0" format="8" series="1">
      <pivotArea type="data" outline="0" fieldPosition="0">
        <references count="2">
          <reference field="4294967294" count="1" selected="0">
            <x v="0"/>
          </reference>
          <reference field="2" count="1" selected="0">
            <x v="9"/>
          </reference>
        </references>
      </pivotArea>
    </chartFormat>
    <chartFormat chart="0" format="9" series="1">
      <pivotArea type="data" outline="0" fieldPosition="0">
        <references count="2">
          <reference field="4294967294" count="1" selected="0">
            <x v="0"/>
          </reference>
          <reference field="2" count="1" selected="0">
            <x v="10"/>
          </reference>
        </references>
      </pivotArea>
    </chartFormat>
    <chartFormat chart="0" format="10" series="1">
      <pivotArea type="data" outline="0" fieldPosition="0">
        <references count="2">
          <reference field="4294967294" count="1" selected="0">
            <x v="0"/>
          </reference>
          <reference field="2"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4D8FF25-8C71-48CF-A5BC-B3D970DA8FD4}" name="Tableau croisé dynamique11"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3:C12" firstHeaderRow="0"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sortType="descending">
      <items count="12">
        <item x="3"/>
        <item x="2"/>
        <item x="6"/>
        <item x="4"/>
        <item x="7"/>
        <item x="9"/>
        <item h="1" x="8"/>
        <item x="5"/>
        <item x="0"/>
        <item h="1" x="1"/>
        <item h="1" x="10"/>
        <item t="default"/>
      </items>
      <autoSortScope>
        <pivotArea dataOnly="0" outline="0" fieldPosition="0">
          <references count="1">
            <reference field="4294967294" count="1" selected="0">
              <x v="0"/>
            </reference>
          </references>
        </pivotArea>
      </autoSortScope>
    </pivotField>
    <pivotField showAll="0"/>
    <pivotField showAll="0"/>
    <pivotField showAll="0"/>
    <pivotField dataField="1" showAll="0">
      <items count="12">
        <item x="9"/>
        <item x="10"/>
        <item x="2"/>
        <item x="6"/>
        <item x="5"/>
        <item x="3"/>
        <item x="4"/>
        <item x="7"/>
        <item x="8"/>
        <item x="0"/>
        <item x="1"/>
        <item t="default"/>
      </items>
    </pivotField>
    <pivotField dataField="1" showAll="0"/>
    <pivotField showAll="0"/>
    <pivotField showAll="0"/>
    <pivotField showAll="0">
      <items count="12">
        <item x="9"/>
        <item x="6"/>
        <item x="0"/>
        <item x="7"/>
        <item x="5"/>
        <item x="2"/>
        <item x="3"/>
        <item x="4"/>
        <item x="8"/>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5">
        <item x="1"/>
        <item x="2"/>
        <item x="3"/>
        <item x="0"/>
        <item t="default"/>
      </items>
    </pivotField>
    <pivotField showAll="0">
      <items count="7">
        <item x="2"/>
        <item x="3"/>
        <item x="4"/>
        <item x="1"/>
        <item x="0"/>
        <item x="5"/>
        <item t="default"/>
      </items>
    </pivotField>
  </pivotFields>
  <rowFields count="1">
    <field x="22"/>
  </rowFields>
  <rowItems count="9">
    <i>
      <x v="5"/>
    </i>
    <i>
      <x v="4"/>
    </i>
    <i>
      <x v="8"/>
    </i>
    <i>
      <x/>
    </i>
    <i>
      <x v="1"/>
    </i>
    <i>
      <x v="3"/>
    </i>
    <i>
      <x v="7"/>
    </i>
    <i>
      <x v="2"/>
    </i>
    <i t="grand">
      <x/>
    </i>
  </rowItems>
  <colFields count="1">
    <field x="-2"/>
  </colFields>
  <colItems count="2">
    <i>
      <x/>
    </i>
    <i i="1">
      <x v="1"/>
    </i>
  </colItems>
  <dataFields count="2">
    <dataField name="Moyenne de 1. De 1 à 10, comment évaluez-vous votre propre compréhension du projet SNIS ?" fld="26" subtotal="average" baseField="22" baseItem="0"/>
    <dataField name="Moyenne de 2. De 1 à 10, comment évaluez-vous la compréhension générale du projet SNIS ?" fld="27" subtotal="average" baseField="22" baseItem="0"/>
  </dataFields>
  <formats count="2">
    <format dxfId="29">
      <pivotArea collapsedLevelsAreSubtotals="1" fieldPosition="0">
        <references count="1">
          <reference field="22" count="0"/>
        </references>
      </pivotArea>
    </format>
    <format dxfId="28">
      <pivotArea grandRow="1" outline="0" collapsedLevelsAreSubtotals="1" fieldPosition="0"/>
    </format>
  </formats>
  <chartFormats count="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C1172A72-E14E-4EC8-B7DE-A670E8F5D6CC}" name="Tableau croisé dynamique12"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3">
  <location ref="A2:D6" firstHeaderRow="0"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9">
        <item x="2"/>
        <item h="1" x="4"/>
        <item x="5"/>
        <item x="3"/>
        <item h="1" x="1"/>
        <item h="1" x="0"/>
        <item h="1" x="6"/>
        <item h="1" x="7"/>
        <item t="default"/>
      </items>
    </pivotField>
    <pivotField showAll="0"/>
    <pivotField showAll="0"/>
    <pivotField showAll="0"/>
    <pivotField showAll="0"/>
    <pivotField dataField="1" showAll="0">
      <items count="12">
        <item x="9"/>
        <item x="1"/>
        <item x="10"/>
        <item x="2"/>
        <item x="6"/>
        <item x="5"/>
        <item x="3"/>
        <item x="4"/>
        <item x="7"/>
        <item x="8"/>
        <item x="0"/>
        <item t="default"/>
      </items>
    </pivotField>
    <pivotField showAll="0"/>
    <pivotField dataField="1" showAll="0"/>
    <pivotField showAll="0"/>
    <pivotField showAll="0">
      <items count="12">
        <item x="9"/>
        <item x="6"/>
        <item x="0"/>
        <item x="7"/>
        <item x="5"/>
        <item x="2"/>
        <item x="3"/>
        <item x="4"/>
        <item x="8"/>
        <item x="1"/>
        <item x="10"/>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4">
        <item x="0"/>
        <item x="1"/>
        <item x="2"/>
        <item x="3"/>
      </items>
    </pivotField>
    <pivotField showAll="0">
      <items count="7">
        <item x="2"/>
        <item x="3"/>
        <item x="4"/>
        <item x="1"/>
        <item x="0"/>
        <item x="5"/>
        <item t="default"/>
      </items>
    </pivotField>
  </pivotFields>
  <rowFields count="1">
    <field x="21"/>
  </rowFields>
  <rowItems count="4">
    <i>
      <x/>
    </i>
    <i>
      <x v="2"/>
    </i>
    <i>
      <x v="3"/>
    </i>
    <i t="grand">
      <x/>
    </i>
  </rowItems>
  <colFields count="1">
    <field x="-2"/>
  </colFields>
  <colItems count="3">
    <i>
      <x/>
    </i>
    <i i="1">
      <x v="1"/>
    </i>
    <i i="2">
      <x v="2"/>
    </i>
  </colItems>
  <dataFields count="3">
    <dataField name="Adhésion au projet " fld="28" subtotal="average" baseField="21" baseItem="0"/>
    <dataField name="Compréhension indiv. du projet SNIS " fld="26" subtotal="average" baseField="21" baseItem="0"/>
    <dataField name="Confiance dans la capacité du projet à être mis en œuvre " fld="31" subtotal="average" baseField="21" baseItem="0"/>
  </dataFields>
  <formats count="1">
    <format dxfId="27">
      <pivotArea outline="0" collapsedLevelsAreSubtotals="1" fieldPosition="0"/>
    </format>
  </format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720CEBBF-3937-4E6E-9B1D-52E94CE2D79E}" name="Tableau croisé dynamique12"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
  <location ref="A2:D11" firstHeaderRow="0"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12">
        <item x="3"/>
        <item x="2"/>
        <item x="6"/>
        <item x="4"/>
        <item x="7"/>
        <item x="9"/>
        <item h="1" x="8"/>
        <item x="5"/>
        <item x="0"/>
        <item h="1" x="1"/>
        <item h="1" x="10"/>
        <item t="default"/>
      </items>
    </pivotField>
    <pivotField showAll="0"/>
    <pivotField showAll="0"/>
    <pivotField showAll="0"/>
    <pivotField dataField="1" showAll="0">
      <items count="12">
        <item x="9"/>
        <item x="1"/>
        <item x="10"/>
        <item x="2"/>
        <item x="6"/>
        <item x="5"/>
        <item x="3"/>
        <item x="4"/>
        <item x="7"/>
        <item x="8"/>
        <item x="0"/>
        <item t="default"/>
      </items>
    </pivotField>
    <pivotField showAll="0"/>
    <pivotField dataField="1" showAll="0"/>
    <pivotField showAll="0"/>
    <pivotField showAll="0">
      <items count="12">
        <item x="9"/>
        <item x="6"/>
        <item x="0"/>
        <item x="7"/>
        <item x="5"/>
        <item x="2"/>
        <item x="3"/>
        <item x="4"/>
        <item x="8"/>
        <item x="1"/>
        <item x="10"/>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4">
        <item x="0"/>
        <item x="1"/>
        <item x="2"/>
        <item x="3"/>
      </items>
    </pivotField>
    <pivotField showAll="0">
      <items count="7">
        <item x="2"/>
        <item x="3"/>
        <item x="4"/>
        <item x="1"/>
        <item x="0"/>
        <item x="5"/>
        <item t="default"/>
      </items>
    </pivotField>
  </pivotFields>
  <rowFields count="1">
    <field x="22"/>
  </rowFields>
  <rowItems count="9">
    <i>
      <x/>
    </i>
    <i>
      <x v="1"/>
    </i>
    <i>
      <x v="2"/>
    </i>
    <i>
      <x v="3"/>
    </i>
    <i>
      <x v="4"/>
    </i>
    <i>
      <x v="5"/>
    </i>
    <i>
      <x v="7"/>
    </i>
    <i>
      <x v="8"/>
    </i>
    <i t="grand">
      <x/>
    </i>
  </rowItems>
  <colFields count="1">
    <field x="-2"/>
  </colFields>
  <colItems count="3">
    <i>
      <x/>
    </i>
    <i i="1">
      <x v="1"/>
    </i>
    <i i="2">
      <x v="2"/>
    </i>
  </colItems>
  <dataFields count="3">
    <dataField name="Adhésion au projet " fld="28" subtotal="average" baseField="21" baseItem="0"/>
    <dataField name="Compréhension indiv. du projet SNIS " fld="26" subtotal="average" baseField="21" baseItem="0"/>
    <dataField name="Confiance dans la capacité du projet à être mis en œuvre " fld="31" subtotal="average" baseField="21" baseItem="0"/>
  </dataFields>
  <formats count="1">
    <format dxfId="26">
      <pivotArea outline="0" collapsedLevelsAreSubtotals="1" fieldPosition="0"/>
    </format>
  </formats>
  <chartFormats count="6">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1" format="3" series="1">
      <pivotArea type="data" outline="0" fieldPosition="0">
        <references count="1">
          <reference field="4294967294" count="1" selected="0">
            <x v="0"/>
          </reference>
        </references>
      </pivotArea>
    </chartFormat>
    <chartFormat chart="1" format="4" series="1">
      <pivotArea type="data" outline="0" fieldPosition="0">
        <references count="1">
          <reference field="4294967294" count="1" selected="0">
            <x v="1"/>
          </reference>
        </references>
      </pivotArea>
    </chartFormat>
    <chartFormat chart="1" format="5"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8619534A-E865-4395-94E6-068521E49DA1}" name="Tableau croisé dynamique8"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1:C109" firstHeaderRow="0"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12">
        <item x="3"/>
        <item x="2"/>
        <item x="6"/>
        <item x="4"/>
        <item x="7"/>
        <item x="9"/>
        <item h="1" x="8"/>
        <item x="5"/>
        <item x="0"/>
        <item h="1" x="1"/>
        <item h="1" x="10"/>
        <item t="default"/>
      </items>
    </pivotField>
    <pivotField axis="axisRow" showAll="0">
      <items count="86">
        <item x="2"/>
        <item x="24"/>
        <item x="1"/>
        <item x="10"/>
        <item x="21"/>
        <item x="6"/>
        <item x="25"/>
        <item x="17"/>
        <item x="32"/>
        <item x="28"/>
        <item x="7"/>
        <item x="15"/>
        <item x="34"/>
        <item x="14"/>
        <item x="13"/>
        <item x="26"/>
        <item x="29"/>
        <item x="30"/>
        <item x="27"/>
        <item x="16"/>
        <item x="5"/>
        <item x="8"/>
        <item x="3"/>
        <item x="22"/>
        <item x="4"/>
        <item x="20"/>
        <item x="11"/>
        <item x="19"/>
        <item x="23"/>
        <item x="35"/>
        <item x="31"/>
        <item x="33"/>
        <item x="18"/>
        <item x="12"/>
        <item x="9"/>
        <item x="0"/>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t="default"/>
      </items>
    </pivotField>
    <pivotField showAll="0"/>
    <pivotField showAll="0"/>
    <pivotField dataField="1" showAll="0">
      <items count="13">
        <item x="9"/>
        <item x="1"/>
        <item x="10"/>
        <item x="2"/>
        <item x="6"/>
        <item x="5"/>
        <item x="3"/>
        <item x="4"/>
        <item x="7"/>
        <item x="8"/>
        <item x="0"/>
        <item x="11"/>
        <item t="default"/>
      </items>
    </pivotField>
    <pivotField showAll="0"/>
    <pivotField dataField="1"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Fields count="2">
    <field x="22"/>
    <field x="23"/>
  </rowFields>
  <rowItems count="108">
    <i>
      <x/>
    </i>
    <i r="1">
      <x v="2"/>
    </i>
    <i r="1">
      <x v="9"/>
    </i>
    <i r="1">
      <x v="11"/>
    </i>
    <i r="1">
      <x v="13"/>
    </i>
    <i r="1">
      <x v="19"/>
    </i>
    <i r="1">
      <x v="21"/>
    </i>
    <i r="1">
      <x v="29"/>
    </i>
    <i r="1">
      <x v="35"/>
    </i>
    <i r="1">
      <x v="36"/>
    </i>
    <i r="1">
      <x v="37"/>
    </i>
    <i r="1">
      <x v="38"/>
    </i>
    <i r="1">
      <x v="41"/>
    </i>
    <i r="1">
      <x v="43"/>
    </i>
    <i r="1">
      <x v="47"/>
    </i>
    <i r="1">
      <x v="51"/>
    </i>
    <i r="1">
      <x v="56"/>
    </i>
    <i r="1">
      <x v="58"/>
    </i>
    <i r="1">
      <x v="59"/>
    </i>
    <i r="1">
      <x v="63"/>
    </i>
    <i r="1">
      <x v="65"/>
    </i>
    <i r="1">
      <x v="66"/>
    </i>
    <i r="1">
      <x v="79"/>
    </i>
    <i r="1">
      <x v="81"/>
    </i>
    <i r="1">
      <x v="83"/>
    </i>
    <i>
      <x v="1"/>
    </i>
    <i r="1">
      <x/>
    </i>
    <i r="1">
      <x v="2"/>
    </i>
    <i r="1">
      <x v="3"/>
    </i>
    <i r="1">
      <x v="4"/>
    </i>
    <i r="1">
      <x v="19"/>
    </i>
    <i r="1">
      <x v="23"/>
    </i>
    <i r="1">
      <x v="24"/>
    </i>
    <i r="1">
      <x v="32"/>
    </i>
    <i r="1">
      <x v="33"/>
    </i>
    <i r="1">
      <x v="34"/>
    </i>
    <i r="1">
      <x v="35"/>
    </i>
    <i r="1">
      <x v="39"/>
    </i>
    <i r="1">
      <x v="40"/>
    </i>
    <i r="1">
      <x v="42"/>
    </i>
    <i r="1">
      <x v="44"/>
    </i>
    <i r="1">
      <x v="49"/>
    </i>
    <i r="1">
      <x v="50"/>
    </i>
    <i r="1">
      <x v="54"/>
    </i>
    <i r="1">
      <x v="55"/>
    </i>
    <i r="1">
      <x v="57"/>
    </i>
    <i r="1">
      <x v="60"/>
    </i>
    <i r="1">
      <x v="61"/>
    </i>
    <i r="1">
      <x v="62"/>
    </i>
    <i r="1">
      <x v="64"/>
    </i>
    <i r="1">
      <x v="65"/>
    </i>
    <i r="1">
      <x v="67"/>
    </i>
    <i r="1">
      <x v="69"/>
    </i>
    <i r="1">
      <x v="70"/>
    </i>
    <i r="1">
      <x v="71"/>
    </i>
    <i r="1">
      <x v="72"/>
    </i>
    <i r="1">
      <x v="73"/>
    </i>
    <i r="1">
      <x v="75"/>
    </i>
    <i r="1">
      <x v="76"/>
    </i>
    <i r="1">
      <x v="80"/>
    </i>
    <i>
      <x v="2"/>
    </i>
    <i r="1">
      <x v="1"/>
    </i>
    <i r="1">
      <x v="15"/>
    </i>
    <i r="1">
      <x v="16"/>
    </i>
    <i r="1">
      <x v="17"/>
    </i>
    <i r="1">
      <x v="18"/>
    </i>
    <i r="1">
      <x v="31"/>
    </i>
    <i r="1">
      <x v="34"/>
    </i>
    <i r="1">
      <x v="35"/>
    </i>
    <i r="1">
      <x v="84"/>
    </i>
    <i>
      <x v="3"/>
    </i>
    <i r="1">
      <x v="7"/>
    </i>
    <i r="1">
      <x v="10"/>
    </i>
    <i r="1">
      <x v="25"/>
    </i>
    <i r="1">
      <x v="35"/>
    </i>
    <i>
      <x v="4"/>
    </i>
    <i r="1">
      <x v="1"/>
    </i>
    <i r="1">
      <x v="5"/>
    </i>
    <i r="1">
      <x v="6"/>
    </i>
    <i r="1">
      <x v="8"/>
    </i>
    <i r="1">
      <x v="12"/>
    </i>
    <i r="1">
      <x v="14"/>
    </i>
    <i r="1">
      <x v="26"/>
    </i>
    <i r="1">
      <x v="27"/>
    </i>
    <i r="1">
      <x v="28"/>
    </i>
    <i r="1">
      <x v="35"/>
    </i>
    <i r="1">
      <x v="44"/>
    </i>
    <i r="1">
      <x v="45"/>
    </i>
    <i r="1">
      <x v="46"/>
    </i>
    <i r="1">
      <x v="48"/>
    </i>
    <i r="1">
      <x v="52"/>
    </i>
    <i r="1">
      <x v="53"/>
    </i>
    <i r="1">
      <x v="67"/>
    </i>
    <i r="1">
      <x v="68"/>
    </i>
    <i r="1">
      <x v="74"/>
    </i>
    <i r="1">
      <x v="77"/>
    </i>
    <i r="1">
      <x v="78"/>
    </i>
    <i r="1">
      <x v="82"/>
    </i>
    <i>
      <x v="5"/>
    </i>
    <i r="1">
      <x v="35"/>
    </i>
    <i>
      <x v="7"/>
    </i>
    <i r="1">
      <x v="30"/>
    </i>
    <i r="1">
      <x v="35"/>
    </i>
    <i>
      <x v="8"/>
    </i>
    <i r="1">
      <x v="20"/>
    </i>
    <i r="1">
      <x v="22"/>
    </i>
    <i r="1">
      <x v="35"/>
    </i>
    <i t="grand">
      <x/>
    </i>
  </rowItems>
  <colFields count="1">
    <field x="-2"/>
  </colFields>
  <colItems count="2">
    <i>
      <x/>
    </i>
    <i i="1">
      <x v="1"/>
    </i>
  </colItems>
  <dataFields count="2">
    <dataField name="Moyenne de 1. De 1 à 10, comment évaluez-vous votre propre compréhension du projet SNIS ?" fld="26" subtotal="average" baseField="0" baseItem="1"/>
    <dataField name="Moyenne de 3. De 1 à 10, comment évaluez-vous votre adhésion au projet ?" fld="28" subtotal="average" baseField="0"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E40F4E1-A771-4EFE-8367-8503F7DD24F6}" name="Tableau croisé dynamique15"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2:G11" firstHeaderRow="0"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12">
        <item x="3"/>
        <item h="1" x="2"/>
        <item x="6"/>
        <item x="4"/>
        <item x="7"/>
        <item x="9"/>
        <item x="8"/>
        <item x="5"/>
        <item x="0"/>
        <item h="1" x="1"/>
        <item h="1" x="10"/>
        <item t="default"/>
      </items>
    </pivotField>
    <pivotField showAll="0"/>
    <pivotField showAll="0"/>
    <pivotField showAll="0"/>
    <pivotField dataField="1" showAll="0">
      <items count="12">
        <item x="9"/>
        <item x="1"/>
        <item x="10"/>
        <item x="2"/>
        <item x="6"/>
        <item x="5"/>
        <item x="3"/>
        <item x="4"/>
        <item x="7"/>
        <item x="8"/>
        <item x="0"/>
        <item t="default"/>
      </items>
    </pivotField>
    <pivotField dataField="1" showAll="0"/>
    <pivotField dataField="1" showAll="0"/>
    <pivotField dataField="1" showAll="0"/>
    <pivotField dataField="1" showAll="0">
      <items count="12">
        <item x="9"/>
        <item x="6"/>
        <item x="0"/>
        <item x="7"/>
        <item x="5"/>
        <item x="2"/>
        <item x="3"/>
        <item x="4"/>
        <item x="8"/>
        <item x="1"/>
        <item x="10"/>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4">
        <item x="0"/>
        <item x="1"/>
        <item x="2"/>
        <item x="3"/>
      </items>
    </pivotField>
    <pivotField showAll="0">
      <items count="7">
        <item x="2"/>
        <item x="3"/>
        <item x="4"/>
        <item x="1"/>
        <item x="0"/>
        <item x="5"/>
        <item t="default"/>
      </items>
    </pivotField>
  </pivotFields>
  <rowFields count="1">
    <field x="22"/>
  </rowFields>
  <rowItems count="9">
    <i>
      <x/>
    </i>
    <i>
      <x v="2"/>
    </i>
    <i>
      <x v="3"/>
    </i>
    <i>
      <x v="4"/>
    </i>
    <i>
      <x v="5"/>
    </i>
    <i>
      <x v="6"/>
    </i>
    <i>
      <x v="7"/>
    </i>
    <i>
      <x v="8"/>
    </i>
    <i t="grand">
      <x/>
    </i>
  </rowItems>
  <colFields count="1">
    <field x="-2"/>
  </colFields>
  <colItems count="6">
    <i>
      <x/>
    </i>
    <i i="1">
      <x v="1"/>
    </i>
    <i i="2">
      <x v="2"/>
    </i>
    <i i="3">
      <x v="3"/>
    </i>
    <i i="4">
      <x v="4"/>
    </i>
    <i i="5">
      <x v="5"/>
    </i>
  </colItems>
  <dataFields count="6">
    <dataField name="Importance d'un SIS" fld="30" subtotal="average" baseField="22" baseItem="0"/>
    <dataField name="Confiance dans le projet " fld="31" subtotal="average" baseField="22" baseItem="0"/>
    <dataField name="Adhésion au projet" fld="28" subtotal="average" baseField="22" baseItem="0"/>
    <dataField name="Compréhension générale du projet SIS" fld="27" subtotal="average" baseField="22" baseItem="0"/>
    <dataField name="Compréhension individuelle du projet SIS" fld="26" subtotal="average" baseField="22" baseItem="0"/>
    <dataField name="Performance actuelle du SIS" fld="29" subtotal="average" baseField="26" baseItem="0"/>
  </dataFields>
  <formats count="1">
    <format dxfId="25">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A89FC447-B780-4E09-9BF8-1ADF5E79DB87}" name="Tableau croisé dynamique22"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3:B7" firstHeaderRow="1"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2">
        <item x="9"/>
        <item x="1"/>
        <item x="10"/>
        <item x="2"/>
        <item x="6"/>
        <item x="5"/>
        <item x="3"/>
        <item x="4"/>
        <item x="7"/>
        <item x="8"/>
        <item x="0"/>
        <item t="default"/>
      </items>
    </pivotField>
    <pivotField showAll="0"/>
    <pivotField showAll="0"/>
    <pivotField showAll="0"/>
    <pivotField axis="axisRow" dataField="1" showAll="0">
      <items count="12">
        <item x="9"/>
        <item x="6"/>
        <item x="0"/>
        <item x="7"/>
        <item x="5"/>
        <item x="2"/>
        <item x="3"/>
        <item x="4"/>
        <item x="8"/>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4">
        <item x="0"/>
        <item x="1"/>
        <item x="2"/>
        <item x="3"/>
      </items>
    </pivotField>
    <pivotField axis="axisRow" showAll="0">
      <items count="7">
        <item n="De 1 à 3" sd="0" x="2"/>
        <item n="De 4 à 7" sd="0" x="3"/>
        <item n="De 8 à 10" sd="0" x="4"/>
        <item h="1" x="1"/>
        <item h="1" x="0"/>
        <item h="1" x="5"/>
        <item t="default"/>
      </items>
    </pivotField>
  </pivotFields>
  <rowFields count="2">
    <field x="98"/>
    <field x="30"/>
  </rowFields>
  <rowItems count="4">
    <i>
      <x/>
    </i>
    <i>
      <x v="1"/>
    </i>
    <i>
      <x v="2"/>
    </i>
    <i t="grand">
      <x/>
    </i>
  </rowItems>
  <colItems count="1">
    <i/>
  </colItems>
  <dataFields count="1">
    <dataField name="Moyenne de 5. De 1 à 10, quelle est selon vous l’importance d’avoir un système national d’information sanitaire (SNIS) pour améliorer la situation sanitaire du Gabon ?" fld="30" subtotal="average" baseField="30" baseItem="0" numFmtId="2"/>
  </dataFields>
  <formats count="7">
    <format dxfId="24">
      <pivotArea type="all" dataOnly="0" outline="0" fieldPosition="0"/>
    </format>
    <format dxfId="23">
      <pivotArea outline="0" collapsedLevelsAreSubtotals="1" fieldPosition="0"/>
    </format>
    <format dxfId="22">
      <pivotArea field="30" type="button" dataOnly="0" labelOnly="1" outline="0" axis="axisRow" fieldPosition="1"/>
    </format>
    <format dxfId="21">
      <pivotArea dataOnly="0" labelOnly="1" fieldPosition="0">
        <references count="1">
          <reference field="30" count="0"/>
        </references>
      </pivotArea>
    </format>
    <format dxfId="20">
      <pivotArea dataOnly="0" labelOnly="1" grandRow="1" outline="0" fieldPosition="0"/>
    </format>
    <format dxfId="19">
      <pivotArea dataOnly="0" labelOnly="1" outline="0" axis="axisValues" fieldPosition="0"/>
    </format>
    <format dxfId="18">
      <pivotArea outline="0" collapsedLevelsAreSubtotals="1" fieldPosition="0"/>
    </format>
  </formats>
  <chartFormats count="4">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98" count="1" selected="0">
            <x v="0"/>
          </reference>
        </references>
      </pivotArea>
    </chartFormat>
    <chartFormat chart="0" format="2">
      <pivotArea type="data" outline="0" fieldPosition="0">
        <references count="2">
          <reference field="4294967294" count="1" selected="0">
            <x v="0"/>
          </reference>
          <reference field="98" count="1" selected="0">
            <x v="1"/>
          </reference>
        </references>
      </pivotArea>
    </chartFormat>
    <chartFormat chart="0" format="3">
      <pivotArea type="data" outline="0" fieldPosition="0">
        <references count="2">
          <reference field="4294967294" count="1" selected="0">
            <x v="0"/>
          </reference>
          <reference field="98"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EE3216F1-B7D9-405C-A639-BA6075EBAC03}" name="Tableau croisé dynamique16"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2:B11" firstHeaderRow="1"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sortType="ascending">
      <items count="12">
        <item x="3"/>
        <item x="2"/>
        <item x="6"/>
        <item x="4"/>
        <item x="7"/>
        <item x="9"/>
        <item h="1" x="8"/>
        <item x="5"/>
        <item x="0"/>
        <item h="1" x="1"/>
        <item h="1" x="10"/>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items count="12">
        <item x="9"/>
        <item x="1"/>
        <item x="10"/>
        <item x="2"/>
        <item x="6"/>
        <item x="5"/>
        <item x="3"/>
        <item x="4"/>
        <item x="7"/>
        <item x="8"/>
        <item x="0"/>
        <item t="default"/>
      </items>
    </pivotField>
    <pivotField showAll="0"/>
    <pivotField showAll="0"/>
    <pivotField showAll="0"/>
    <pivotField dataField="1" showAll="0">
      <items count="12">
        <item x="9"/>
        <item x="6"/>
        <item x="0"/>
        <item x="7"/>
        <item x="5"/>
        <item x="2"/>
        <item x="3"/>
        <item x="4"/>
        <item x="8"/>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4">
        <item x="0"/>
        <item x="1"/>
        <item x="2"/>
        <item x="3"/>
      </items>
    </pivotField>
    <pivotField showAll="0">
      <items count="7">
        <item x="2"/>
        <item x="3"/>
        <item x="4"/>
        <item x="1"/>
        <item x="0"/>
        <item x="5"/>
        <item t="default"/>
      </items>
    </pivotField>
  </pivotFields>
  <rowFields count="1">
    <field x="22"/>
  </rowFields>
  <rowItems count="9">
    <i>
      <x v="3"/>
    </i>
    <i>
      <x v="2"/>
    </i>
    <i>
      <x v="7"/>
    </i>
    <i>
      <x v="1"/>
    </i>
    <i>
      <x/>
    </i>
    <i>
      <x v="4"/>
    </i>
    <i>
      <x v="8"/>
    </i>
    <i>
      <x v="5"/>
    </i>
    <i t="grand">
      <x/>
    </i>
  </rowItems>
  <colItems count="1">
    <i/>
  </colItems>
  <dataFields count="1">
    <dataField name="Moyenne de 5. De 1 à 10, quelle est selon vous l’importance d’avoir un système national d’information sanitaire (SNIS) pour améliorer la situation sanitaire du Gabon ?" fld="30" subtotal="average" baseField="22" baseItem="2"/>
  </dataFields>
  <formats count="2">
    <format dxfId="17">
      <pivotArea outline="0" collapsedLevelsAreSubtotals="1" fieldPosition="0"/>
    </format>
    <format dxfId="16">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27E9830C-413A-4043-91B0-78D394CE3835}" name="Tableau croisé dynamique23" cacheId="8" dataOnRows="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4">
  <location ref="A3:F10"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showAll="0">
      <items count="9">
        <item x="2"/>
        <item x="4"/>
        <item x="5"/>
        <item x="3"/>
        <item h="1" x="1"/>
        <item h="1" x="0"/>
        <item h="1" x="6"/>
        <item h="1" x="7"/>
        <item t="default"/>
      </items>
    </pivotField>
    <pivotField showAll="0"/>
    <pivotField showAll="0"/>
    <pivotField showAll="0"/>
    <pivotField showAll="0"/>
    <pivotField dataField="1" showAll="0">
      <items count="12">
        <item x="9"/>
        <item x="1"/>
        <item x="10"/>
        <item x="2"/>
        <item x="6"/>
        <item x="5"/>
        <item x="3"/>
        <item x="4"/>
        <item x="7"/>
        <item x="8"/>
        <item x="0"/>
        <item t="default"/>
      </items>
    </pivotField>
    <pivotField dataField="1" showAll="0"/>
    <pivotField dataField="1" showAll="0"/>
    <pivotField dataField="1" showAll="0"/>
    <pivotField dataField="1" showAll="0">
      <items count="12">
        <item x="9"/>
        <item x="6"/>
        <item x="0"/>
        <item x="7"/>
        <item x="5"/>
        <item x="2"/>
        <item x="3"/>
        <item x="4"/>
        <item x="8"/>
        <item x="1"/>
        <item x="10"/>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4">
        <item x="0"/>
        <item x="1"/>
        <item x="2"/>
        <item x="3"/>
      </items>
    </pivotField>
    <pivotField showAll="0" defaultSubtotal="0">
      <items count="6">
        <item x="0"/>
        <item x="1"/>
        <item x="2"/>
        <item x="3"/>
        <item x="4"/>
        <item x="5"/>
      </items>
    </pivotField>
  </pivotFields>
  <rowFields count="1">
    <field x="-2"/>
  </rowFields>
  <rowItems count="6">
    <i>
      <x/>
    </i>
    <i i="1">
      <x v="1"/>
    </i>
    <i i="2">
      <x v="2"/>
    </i>
    <i i="3">
      <x v="3"/>
    </i>
    <i i="4">
      <x v="4"/>
    </i>
    <i i="5">
      <x v="5"/>
    </i>
  </rowItems>
  <colFields count="1">
    <field x="21"/>
  </colFields>
  <colItems count="5">
    <i>
      <x/>
    </i>
    <i>
      <x v="1"/>
    </i>
    <i>
      <x v="2"/>
    </i>
    <i>
      <x v="3"/>
    </i>
    <i t="grand">
      <x/>
    </i>
  </colItems>
  <dataFields count="6">
    <dataField name="Compréhension individuelle du projet" fld="26" subtotal="average" baseField="21" baseItem="0"/>
    <dataField name="Compréhension générale du projet" fld="27" subtotal="average" baseField="21" baseItem="0"/>
    <dataField name="Importance d’avoir un SIS pour améliorer la situation sanitaire" fld="30" subtotal="average" baseField="21" baseItem="1"/>
    <dataField name="Adhésion au projet" fld="28" subtotal="average" baseField="31" baseItem="0"/>
    <dataField name="Confiance dans la capacité du projet à être mis en œuvre" fld="31" subtotal="average" baseField="0" baseItem="1"/>
    <dataField name="Performance du SNIS actuel au Gabon" fld="29" subtotal="average" baseField="30" baseItem="3"/>
  </dataFields>
  <formats count="7">
    <format dxfId="15">
      <pivotArea type="all" dataOnly="0" outline="0" fieldPosition="0"/>
    </format>
    <format dxfId="14">
      <pivotArea outline="0" collapsedLevelsAreSubtotals="1" fieldPosition="0"/>
    </format>
    <format dxfId="13">
      <pivotArea field="21" type="button" dataOnly="0" labelOnly="1" outline="0" axis="axisCol" fieldPosition="0"/>
    </format>
    <format dxfId="12">
      <pivotArea dataOnly="0" labelOnly="1" fieldPosition="0">
        <references count="1">
          <reference field="21" count="0"/>
        </references>
      </pivotArea>
    </format>
    <format dxfId="11">
      <pivotArea dataOnly="0" labelOnly="1" grandRow="1" outline="0" fieldPosition="0"/>
    </format>
    <format dxfId="10">
      <pivotArea dataOnly="0" labelOnly="1" outline="0" fieldPosition="0">
        <references count="1">
          <reference field="4294967294" count="2">
            <x v="3"/>
            <x v="4"/>
          </reference>
        </references>
      </pivotArea>
    </format>
    <format dxfId="9">
      <pivotArea outline="0" collapsedLevelsAreSubtotals="1" fieldPosition="0"/>
    </format>
  </formats>
  <chartFormats count="16">
    <chartFormat chart="1" format="0" series="1">
      <pivotArea type="data" outline="0" fieldPosition="0">
        <references count="1">
          <reference field="4294967294" count="1" selected="0">
            <x v="2"/>
          </reference>
        </references>
      </pivotArea>
    </chartFormat>
    <chartFormat chart="1" format="1" series="1">
      <pivotArea type="data" outline="0" fieldPosition="0">
        <references count="1">
          <reference field="4294967294" count="1" selected="0">
            <x v="3"/>
          </reference>
        </references>
      </pivotArea>
    </chartFormat>
    <chartFormat chart="1" format="2" series="1">
      <pivotArea type="data" outline="0" fieldPosition="0">
        <references count="1">
          <reference field="4294967294" count="1" selected="0">
            <x v="4"/>
          </reference>
        </references>
      </pivotArea>
    </chartFormat>
    <chartFormat chart="1" format="3" series="1">
      <pivotArea type="data" outline="0" fieldPosition="0">
        <references count="1">
          <reference field="4294967294" count="1" selected="0">
            <x v="5"/>
          </reference>
        </references>
      </pivotArea>
    </chartFormat>
    <chartFormat chart="1" format="4" series="1">
      <pivotArea type="data" outline="0" fieldPosition="0">
        <references count="2">
          <reference field="4294967294" count="1" selected="0">
            <x v="0"/>
          </reference>
          <reference field="21" count="1" selected="0">
            <x v="0"/>
          </reference>
        </references>
      </pivotArea>
    </chartFormat>
    <chartFormat chart="1" format="5" series="1">
      <pivotArea type="data" outline="0" fieldPosition="0">
        <references count="2">
          <reference field="4294967294" count="1" selected="0">
            <x v="0"/>
          </reference>
          <reference field="21" count="1" selected="0">
            <x v="1"/>
          </reference>
        </references>
      </pivotArea>
    </chartFormat>
    <chartFormat chart="1" format="6" series="1">
      <pivotArea type="data" outline="0" fieldPosition="0">
        <references count="2">
          <reference field="4294967294" count="1" selected="0">
            <x v="0"/>
          </reference>
          <reference field="21" count="1" selected="0">
            <x v="2"/>
          </reference>
        </references>
      </pivotArea>
    </chartFormat>
    <chartFormat chart="1" format="7" series="1">
      <pivotArea type="data" outline="0" fieldPosition="0">
        <references count="2">
          <reference field="4294967294" count="1" selected="0">
            <x v="0"/>
          </reference>
          <reference field="21" count="1" selected="0">
            <x v="3"/>
          </reference>
        </references>
      </pivotArea>
    </chartFormat>
    <chartFormat chart="2" format="8" series="1">
      <pivotArea type="data" outline="0" fieldPosition="0">
        <references count="2">
          <reference field="4294967294" count="1" selected="0">
            <x v="0"/>
          </reference>
          <reference field="21" count="1" selected="0">
            <x v="0"/>
          </reference>
        </references>
      </pivotArea>
    </chartFormat>
    <chartFormat chart="2" format="9" series="1">
      <pivotArea type="data" outline="0" fieldPosition="0">
        <references count="2">
          <reference field="4294967294" count="1" selected="0">
            <x v="0"/>
          </reference>
          <reference field="21" count="1" selected="0">
            <x v="1"/>
          </reference>
        </references>
      </pivotArea>
    </chartFormat>
    <chartFormat chart="2" format="10" series="1">
      <pivotArea type="data" outline="0" fieldPosition="0">
        <references count="2">
          <reference field="4294967294" count="1" selected="0">
            <x v="0"/>
          </reference>
          <reference field="21" count="1" selected="0">
            <x v="2"/>
          </reference>
        </references>
      </pivotArea>
    </chartFormat>
    <chartFormat chart="2" format="11" series="1">
      <pivotArea type="data" outline="0" fieldPosition="0">
        <references count="2">
          <reference field="4294967294" count="1" selected="0">
            <x v="0"/>
          </reference>
          <reference field="21" count="1" selected="0">
            <x v="3"/>
          </reference>
        </references>
      </pivotArea>
    </chartFormat>
    <chartFormat chart="3" format="12" series="1">
      <pivotArea type="data" outline="0" fieldPosition="0">
        <references count="2">
          <reference field="4294967294" count="1" selected="0">
            <x v="0"/>
          </reference>
          <reference field="21" count="1" selected="0">
            <x v="0"/>
          </reference>
        </references>
      </pivotArea>
    </chartFormat>
    <chartFormat chart="3" format="13" series="1">
      <pivotArea type="data" outline="0" fieldPosition="0">
        <references count="2">
          <reference field="4294967294" count="1" selected="0">
            <x v="0"/>
          </reference>
          <reference field="21" count="1" selected="0">
            <x v="1"/>
          </reference>
        </references>
      </pivotArea>
    </chartFormat>
    <chartFormat chart="3" format="14" series="1">
      <pivotArea type="data" outline="0" fieldPosition="0">
        <references count="2">
          <reference field="4294967294" count="1" selected="0">
            <x v="0"/>
          </reference>
          <reference field="21" count="1" selected="0">
            <x v="2"/>
          </reference>
        </references>
      </pivotArea>
    </chartFormat>
    <chartFormat chart="3" format="15" series="1">
      <pivotArea type="data" outline="0" fieldPosition="0">
        <references count="2">
          <reference field="4294967294" count="1" selected="0">
            <x v="0"/>
          </reference>
          <reference field="21"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7BEF71C0-96DD-4944-828C-087FD1C73E35}" name="Tableau croisé dynamique2"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4">
  <location ref="A2:C6" firstHeaderRow="0"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sortType="ascending">
      <items count="9">
        <item x="2"/>
        <item h="1" x="4"/>
        <item x="5"/>
        <item x="3"/>
        <item h="1" x="1"/>
        <item h="1" x="0"/>
        <item h="1" x="6"/>
        <item h="1" x="7"/>
        <item t="default"/>
      </items>
      <autoSortScope>
        <pivotArea dataOnly="0" outline="0" fieldPosition="0">
          <references count="1">
            <reference field="4294967294" count="1" selected="0">
              <x v="1"/>
            </reference>
          </references>
        </pivotArea>
      </autoSortScope>
    </pivotField>
    <pivotField showAll="0"/>
    <pivotField showAll="0"/>
    <pivotField showAll="0"/>
    <pivotField showAll="0"/>
    <pivotField showAll="0">
      <items count="13">
        <item x="9"/>
        <item x="1"/>
        <item x="10"/>
        <item x="2"/>
        <item x="6"/>
        <item x="5"/>
        <item x="3"/>
        <item x="4"/>
        <item x="7"/>
        <item x="8"/>
        <item x="0"/>
        <item x="11"/>
        <item t="default"/>
      </items>
    </pivotField>
    <pivotField showAll="0"/>
    <pivotField dataField="1" showAll="0"/>
    <pivotField showAll="0"/>
    <pivotField showAll="0"/>
    <pivotField dataField="1"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Fields count="1">
    <field x="21"/>
  </rowFields>
  <rowItems count="4">
    <i>
      <x v="3"/>
    </i>
    <i>
      <x/>
    </i>
    <i>
      <x v="2"/>
    </i>
    <i t="grand">
      <x/>
    </i>
  </rowItems>
  <colFields count="1">
    <field x="-2"/>
  </colFields>
  <colItems count="2">
    <i>
      <x/>
    </i>
    <i i="1">
      <x v="1"/>
    </i>
  </colItems>
  <dataFields count="2">
    <dataField name="Moyenne de 6. De 1 à 10, comment évaluez-vous votre confiance dans la capacité du projet à être mis en œuvre ?" fld="31" subtotal="average" baseField="0" baseItem="1"/>
    <dataField name="Moyenne de 3. De 1 à 10, comment évaluez-vous votre adhésion au projet ?" fld="28" subtotal="average" baseField="31" baseItem="0"/>
  </dataFields>
  <formats count="6">
    <format dxfId="8">
      <pivotArea type="all" dataOnly="0" outline="0" fieldPosition="0"/>
    </format>
    <format dxfId="7">
      <pivotArea outline="0" collapsedLevelsAreSubtotals="1" fieldPosition="0"/>
    </format>
    <format dxfId="6">
      <pivotArea field="21" type="button" dataOnly="0" labelOnly="1" outline="0" axis="axisRow" fieldPosition="0"/>
    </format>
    <format dxfId="5">
      <pivotArea dataOnly="0" labelOnly="1" fieldPosition="0">
        <references count="1">
          <reference field="21" count="0"/>
        </references>
      </pivotArea>
    </format>
    <format dxfId="4">
      <pivotArea dataOnly="0" labelOnly="1" grandRow="1" outline="0" fieldPosition="0"/>
    </format>
    <format dxfId="3">
      <pivotArea dataOnly="0" labelOnly="1" outline="0" fieldPosition="0">
        <references count="1">
          <reference field="4294967294" count="2">
            <x v="0"/>
            <x v="1"/>
          </reference>
        </references>
      </pivotArea>
    </format>
  </formats>
  <chartFormats count="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7E3388E4-1D90-421A-83C2-660CB3F5EFA5}" name="Tableau croisé dynamique1"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6">
  <location ref="A3:B7" firstHeaderRow="1"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axis="axisRow" dataField="1" showAll="0">
      <items count="12">
        <item x="5"/>
        <item x="9"/>
        <item x="0"/>
        <item x="8"/>
        <item x="6"/>
        <item x="3"/>
        <item x="2"/>
        <item x="4"/>
        <item h="1" x="7"/>
        <item h="1" x="1"/>
        <item h="1"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axis="axisRow" showAll="0">
      <items count="7">
        <item n="Le projet pourrait détériorer les conditions sanitaires au Gabon" sd="0" x="2"/>
        <item n="Le projet n'aurait aucun impact sur les conditions sanitaires au Gabon" sd="0" x="3"/>
        <item n="Le projet pourrait améliorer les conditions sanitaires au Gabon" sd="0" x="4"/>
        <item x="1"/>
        <item x="0"/>
        <item x="5"/>
        <item t="default"/>
      </items>
    </pivotField>
  </pivotFields>
  <rowFields count="2">
    <field x="98"/>
    <field x="35"/>
  </rowFields>
  <rowItems count="4">
    <i>
      <x/>
    </i>
    <i>
      <x v="1"/>
    </i>
    <i>
      <x v="2"/>
    </i>
    <i t="grand">
      <x/>
    </i>
  </rowItems>
  <colItems count="1">
    <i/>
  </colItems>
  <dataFields count="1">
    <dataField name="Moyenne de 8. De 1 à 10, dans quelle mesure selon vous le projet peut modifier les conditions de santé des Gabonais ?" fld="35" subtotal="average" baseField="35" baseItem="0" numFmtId="2"/>
  </dataFields>
  <formats count="1">
    <format dxfId="2">
      <pivotArea outline="0" collapsedLevelsAreSubtotals="1" fieldPosition="0"/>
    </format>
  </formats>
  <chartFormats count="4">
    <chartFormat chart="1" format="0" series="1">
      <pivotArea type="data" outline="0" fieldPosition="0">
        <references count="1">
          <reference field="4294967294" count="1" selected="0">
            <x v="0"/>
          </reference>
        </references>
      </pivotArea>
    </chartFormat>
    <chartFormat chart="1" format="1">
      <pivotArea type="data" outline="0" fieldPosition="0">
        <references count="2">
          <reference field="4294967294" count="1" selected="0">
            <x v="0"/>
          </reference>
          <reference field="98" count="1" selected="0">
            <x v="0"/>
          </reference>
        </references>
      </pivotArea>
    </chartFormat>
    <chartFormat chart="1" format="2">
      <pivotArea type="data" outline="0" fieldPosition="0">
        <references count="2">
          <reference field="4294967294" count="1" selected="0">
            <x v="0"/>
          </reference>
          <reference field="98" count="1" selected="0">
            <x v="1"/>
          </reference>
        </references>
      </pivotArea>
    </chartFormat>
    <chartFormat chart="1" format="3">
      <pivotArea type="data" outline="0" fieldPosition="0">
        <references count="2">
          <reference field="4294967294" count="1" selected="0">
            <x v="0"/>
          </reference>
          <reference field="98"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16F655AA-8505-47A4-9F63-BC102189021F}" name="Tableau croisé dynamique8"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24:H26"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dataField="1" showAll="0">
      <items count="8">
        <item x="0"/>
        <item x="4"/>
        <item x="2"/>
        <item x="3"/>
        <item x="6"/>
        <item x="5"/>
        <item h="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Items count="1">
    <i/>
  </rowItems>
  <colFields count="1">
    <field x="50"/>
  </colFields>
  <colItems count="7">
    <i>
      <x/>
    </i>
    <i>
      <x v="1"/>
    </i>
    <i>
      <x v="2"/>
    </i>
    <i>
      <x v="3"/>
    </i>
    <i>
      <x v="4"/>
    </i>
    <i>
      <x v="5"/>
    </i>
    <i t="grand">
      <x/>
    </i>
  </colItems>
  <dataFields count="1">
    <dataField name="Nombre de 11. Système de contrôle" fld="5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4556830F-02E9-41F6-8243-9A0B9347C70D}" name="Tableau croisé dynamique5"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2:H14"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axis="axisCol" dataField="1" showAll="0">
      <items count="8">
        <item x="3"/>
        <item x="0"/>
        <item x="2"/>
        <item x="4"/>
        <item x="6"/>
        <item x="5"/>
        <item h="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Items count="1">
    <i/>
  </rowItems>
  <colFields count="1">
    <field x="47"/>
  </colFields>
  <colItems count="7">
    <i>
      <x/>
    </i>
    <i>
      <x v="1"/>
    </i>
    <i>
      <x v="2"/>
    </i>
    <i>
      <x v="3"/>
    </i>
    <i>
      <x v="4"/>
    </i>
    <i>
      <x v="5"/>
    </i>
    <i t="grand">
      <x/>
    </i>
  </colItems>
  <dataFields count="1">
    <dataField name="Nombre de 11. Procédures" fld="47"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6.xml><?xml version="1.0" encoding="utf-8"?>
<pivotTableDefinition xmlns="http://schemas.openxmlformats.org/spreadsheetml/2006/main" xmlns:mc="http://schemas.openxmlformats.org/markup-compatibility/2006" xmlns:xr="http://schemas.microsoft.com/office/spreadsheetml/2014/revision" mc:Ignorable="xr" xr:uid="{39B30FDE-27EE-4D63-9B00-5CE313B77180}" name="Tableau croisé dynamique9"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28:H30"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dataField="1" showAll="0">
      <items count="8">
        <item x="0"/>
        <item x="3"/>
        <item x="2"/>
        <item x="4"/>
        <item x="6"/>
        <item x="5"/>
        <item h="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Items count="1">
    <i/>
  </rowItems>
  <colFields count="1">
    <field x="51"/>
  </colFields>
  <colItems count="7">
    <i>
      <x/>
    </i>
    <i>
      <x v="1"/>
    </i>
    <i>
      <x v="2"/>
    </i>
    <i>
      <x v="3"/>
    </i>
    <i>
      <x v="4"/>
    </i>
    <i>
      <x v="5"/>
    </i>
    <i t="grand">
      <x/>
    </i>
  </colItems>
  <dataFields count="1">
    <dataField name="Nombre de 11.  Culture et rites" fld="51" subtotal="count" baseField="0" baseItem="0"/>
  </dataFields>
  <formats count="2">
    <format dxfId="1">
      <pivotArea type="origin" dataOnly="0" labelOnly="1" outline="0" fieldPosition="0"/>
    </format>
    <format dxfId="0">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7.xml><?xml version="1.0" encoding="utf-8"?>
<pivotTableDefinition xmlns="http://schemas.openxmlformats.org/spreadsheetml/2006/main" xmlns:mc="http://schemas.openxmlformats.org/markup-compatibility/2006" xmlns:xr="http://schemas.microsoft.com/office/spreadsheetml/2014/revision" mc:Ignorable="xr" xr:uid="{A1365DE5-4A96-432E-992B-0FDFBB92AC7D}" name="Tableau croisé dynamique3"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4:H6"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axis="axisCol" dataField="1" showAll="0">
      <items count="9">
        <item x="3"/>
        <item x="5"/>
        <item x="0"/>
        <item x="2"/>
        <item x="6"/>
        <item x="4"/>
        <item h="1" x="1"/>
        <item h="1" x="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Items count="1">
    <i/>
  </rowItems>
  <colFields count="1">
    <field x="45"/>
  </colFields>
  <colItems count="7">
    <i>
      <x/>
    </i>
    <i>
      <x v="1"/>
    </i>
    <i>
      <x v="2"/>
    </i>
    <i>
      <x v="3"/>
    </i>
    <i>
      <x v="4"/>
    </i>
    <i>
      <x v="5"/>
    </i>
    <i t="grand">
      <x/>
    </i>
  </colItems>
  <dataFields count="1">
    <dataField name="Nombre de 11. Compétences" fld="4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8.xml><?xml version="1.0" encoding="utf-8"?>
<pivotTableDefinition xmlns="http://schemas.openxmlformats.org/spreadsheetml/2006/main" xmlns:mc="http://schemas.openxmlformats.org/markup-compatibility/2006" xmlns:xr="http://schemas.microsoft.com/office/spreadsheetml/2014/revision" mc:Ignorable="xr" xr:uid="{8C026E92-EADA-418D-9704-537C2A9CB2E6}" name="Tableau croisé dynamique7"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20:H22"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dataField="1" showAll="0">
      <items count="8">
        <item x="4"/>
        <item x="0"/>
        <item x="3"/>
        <item x="2"/>
        <item x="6"/>
        <item x="5"/>
        <item h="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Items count="1">
    <i/>
  </rowItems>
  <colFields count="1">
    <field x="49"/>
  </colFields>
  <colItems count="7">
    <i>
      <x/>
    </i>
    <i>
      <x v="1"/>
    </i>
    <i>
      <x v="2"/>
    </i>
    <i>
      <x v="3"/>
    </i>
    <i>
      <x v="4"/>
    </i>
    <i>
      <x v="5"/>
    </i>
    <i t="grand">
      <x/>
    </i>
  </colItems>
  <dataFields count="1">
    <dataField name="Nombre de 11.  Comportements" fld="49"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9.xml><?xml version="1.0" encoding="utf-8"?>
<pivotTableDefinition xmlns="http://schemas.openxmlformats.org/spreadsheetml/2006/main" xmlns:mc="http://schemas.openxmlformats.org/markup-compatibility/2006" xmlns:xr="http://schemas.microsoft.com/office/spreadsheetml/2014/revision" mc:Ignorable="xr" xr:uid="{E3D161CD-180C-4C15-B07D-C2626A50CCCE}" name="Tableau croisé dynamique4"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8:H10"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axis="axisCol" dataField="1" showAll="0">
      <items count="8">
        <item x="3"/>
        <item x="0"/>
        <item x="2"/>
        <item x="5"/>
        <item x="6"/>
        <item x="4"/>
        <item h="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Items count="1">
    <i/>
  </rowItems>
  <colFields count="1">
    <field x="46"/>
  </colFields>
  <colItems count="7">
    <i>
      <x/>
    </i>
    <i>
      <x v="1"/>
    </i>
    <i>
      <x v="2"/>
    </i>
    <i>
      <x v="3"/>
    </i>
    <i>
      <x v="4"/>
    </i>
    <i>
      <x v="5"/>
    </i>
    <i t="grand">
      <x/>
    </i>
  </colItems>
  <dataFields count="1">
    <dataField name="Nombre de 11. Outils et SI" fld="4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0.xml><?xml version="1.0" encoding="utf-8"?>
<pivotTableDefinition xmlns="http://schemas.openxmlformats.org/spreadsheetml/2006/main" xmlns:mc="http://schemas.openxmlformats.org/markup-compatibility/2006" xmlns:xr="http://schemas.microsoft.com/office/spreadsheetml/2014/revision" mc:Ignorable="xr" xr:uid="{427C92D4-46C2-4326-B796-3D4684507231}" name="Tableau croisé dynamique6" cacheId="9"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6:H18" firstHeaderRow="1" firstDataRow="2"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3">
        <item x="9"/>
        <item x="1"/>
        <item x="10"/>
        <item x="2"/>
        <item x="6"/>
        <item x="5"/>
        <item x="3"/>
        <item x="4"/>
        <item x="7"/>
        <item x="8"/>
        <item x="0"/>
        <item x="11"/>
        <item t="default"/>
      </items>
    </pivotField>
    <pivotField showAll="0"/>
    <pivotField showAll="0"/>
    <pivotField showAll="0"/>
    <pivotField showAll="0"/>
    <pivotField showAll="0"/>
    <pivotField showAll="0"/>
    <pivotField showAll="0"/>
    <pivotField showAll="0"/>
    <pivotField showAll="0">
      <items count="12">
        <item x="5"/>
        <item x="9"/>
        <item x="0"/>
        <item x="8"/>
        <item x="6"/>
        <item x="3"/>
        <item x="2"/>
        <item x="4"/>
        <item x="7"/>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axis="axisCol" dataField="1" showAll="0">
      <items count="8">
        <item x="4"/>
        <item x="0"/>
        <item x="3"/>
        <item x="2"/>
        <item x="6"/>
        <item x="5"/>
        <item h="1"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5">
        <item x="0"/>
        <item x="1"/>
        <item x="2"/>
        <item x="3"/>
        <item x="4"/>
      </items>
    </pivotField>
    <pivotField showAll="0" defaultSubtotal="0">
      <items count="6">
        <item x="0"/>
        <item x="1"/>
        <item x="2"/>
        <item x="3"/>
        <item x="4"/>
        <item x="5"/>
      </items>
    </pivotField>
  </pivotFields>
  <rowItems count="1">
    <i/>
  </rowItems>
  <colFields count="1">
    <field x="48"/>
  </colFields>
  <colItems count="7">
    <i>
      <x/>
    </i>
    <i>
      <x v="1"/>
    </i>
    <i>
      <x v="2"/>
    </i>
    <i>
      <x v="3"/>
    </i>
    <i>
      <x v="4"/>
    </i>
    <i>
      <x v="5"/>
    </i>
    <i t="grand">
      <x/>
    </i>
  </colItems>
  <dataFields count="1">
    <dataField name="Nombre de 11.  Organisation" fld="4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1.xml><?xml version="1.0" encoding="utf-8"?>
<pivotTableDefinition xmlns="http://schemas.openxmlformats.org/spreadsheetml/2006/main" xmlns:mc="http://schemas.openxmlformats.org/markup-compatibility/2006" xmlns:xr="http://schemas.microsoft.com/office/spreadsheetml/2014/revision" mc:Ignorable="xr" xr:uid="{E7DEE824-7F9B-4ED8-8FD5-BE0D709D9A81}" name="Tableau croisé dynamique4" cacheId="8"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B13" firstHeaderRow="1" firstDataRow="1" firstDataCol="1"/>
  <pivotFields count="99">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2">
        <item x="9"/>
        <item x="1"/>
        <item x="10"/>
        <item x="2"/>
        <item x="6"/>
        <item x="5"/>
        <item x="3"/>
        <item x="4"/>
        <item x="7"/>
        <item x="8"/>
        <item x="0"/>
        <item t="default"/>
      </items>
    </pivotField>
    <pivotField showAll="0"/>
    <pivotField showAll="0"/>
    <pivotField showAll="0"/>
    <pivotField showAll="0">
      <items count="12">
        <item x="9"/>
        <item x="6"/>
        <item x="0"/>
        <item x="7"/>
        <item x="5"/>
        <item x="2"/>
        <item x="3"/>
        <item x="4"/>
        <item x="8"/>
        <item x="1"/>
        <item x="1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15">
        <item x="10"/>
        <item x="7"/>
        <item h="1" x="8"/>
        <item x="5"/>
        <item x="0"/>
        <item x="3"/>
        <item x="6"/>
        <item x="9"/>
        <item x="4"/>
        <item x="2"/>
        <item h="1" x="1"/>
        <item h="1" x="11"/>
        <item h="1" x="12"/>
        <item h="1" x="13"/>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items count="4">
        <item x="0"/>
        <item x="1"/>
        <item x="2"/>
        <item x="3"/>
      </items>
    </pivotField>
    <pivotField showAll="0" defaultSubtotal="0">
      <items count="6">
        <item x="0"/>
        <item x="1"/>
        <item x="2"/>
        <item x="3"/>
        <item x="4"/>
        <item x="5"/>
      </items>
    </pivotField>
  </pivotFields>
  <rowFields count="1">
    <field x="65"/>
  </rowFields>
  <rowItems count="10">
    <i>
      <x/>
    </i>
    <i>
      <x v="1"/>
    </i>
    <i>
      <x v="3"/>
    </i>
    <i>
      <x v="4"/>
    </i>
    <i>
      <x v="5"/>
    </i>
    <i>
      <x v="6"/>
    </i>
    <i>
      <x v="7"/>
    </i>
    <i>
      <x v="8"/>
    </i>
    <i>
      <x v="9"/>
    </i>
    <i t="grand">
      <x/>
    </i>
  </rowItems>
  <colItems count="1">
    <i/>
  </colItems>
  <dataFields count="1">
    <dataField name="Nombre de 14. Sous-projet sélectionné" fld="6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5.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2.bin"/><Relationship Id="rId1" Type="http://schemas.openxmlformats.org/officeDocument/2006/relationships/pivotTable" Target="../pivotTables/pivotTable6.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3.bin"/><Relationship Id="rId1" Type="http://schemas.openxmlformats.org/officeDocument/2006/relationships/pivotTable" Target="../pivotTables/pivotTable7.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9.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ivotTable" Target="../pivotTables/pivotTable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ivotTable" Target="../pivotTables/pivotTable1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ivotTable" Target="../pivotTables/pivotTable12.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ivotTable" Target="../pivotTables/pivotTable13.xml"/></Relationships>
</file>

<file path=xl/worksheets/_rels/sheet17.xml.rels><?xml version="1.0" encoding="UTF-8" standalone="yes"?>
<Relationships xmlns="http://schemas.openxmlformats.org/package/2006/relationships"><Relationship Id="rId8" Type="http://schemas.openxmlformats.org/officeDocument/2006/relationships/drawing" Target="../drawings/drawing13.xml"/><Relationship Id="rId3" Type="http://schemas.openxmlformats.org/officeDocument/2006/relationships/pivotTable" Target="../pivotTables/pivotTable16.xml"/><Relationship Id="rId7" Type="http://schemas.openxmlformats.org/officeDocument/2006/relationships/pivotTable" Target="../pivotTables/pivotTable20.xml"/><Relationship Id="rId2" Type="http://schemas.openxmlformats.org/officeDocument/2006/relationships/pivotTable" Target="../pivotTables/pivotTable15.xml"/><Relationship Id="rId1" Type="http://schemas.openxmlformats.org/officeDocument/2006/relationships/pivotTable" Target="../pivotTables/pivotTable14.xml"/><Relationship Id="rId6" Type="http://schemas.openxmlformats.org/officeDocument/2006/relationships/pivotTable" Target="../pivotTables/pivotTable19.xml"/><Relationship Id="rId5" Type="http://schemas.openxmlformats.org/officeDocument/2006/relationships/pivotTable" Target="../pivotTables/pivotTable18.xml"/><Relationship Id="rId4" Type="http://schemas.openxmlformats.org/officeDocument/2006/relationships/pivotTable" Target="../pivotTables/pivotTable1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ivotTable" Target="../pivotTables/pivotTable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outlinePr summaryBelow="0" summaryRight="0"/>
  </sheetPr>
  <dimension ref="A1:AL277"/>
  <sheetViews>
    <sheetView tabSelected="1" topLeftCell="AF1" zoomScale="70" zoomScaleNormal="70" workbookViewId="0">
      <selection sqref="A1:XFD157"/>
    </sheetView>
  </sheetViews>
  <sheetFormatPr baseColWidth="10" defaultColWidth="14.453125" defaultRowHeight="15.75" customHeight="1" x14ac:dyDescent="0.25"/>
  <cols>
    <col min="1" max="1" width="14.08984375" style="11" customWidth="1"/>
    <col min="2" max="2" width="9.90625" style="11" customWidth="1"/>
    <col min="3" max="3" width="12.7265625" style="11" customWidth="1"/>
    <col min="4" max="4" width="27.54296875" style="11" bestFit="1" customWidth="1"/>
    <col min="5" max="5" width="12.1796875" style="11" bestFit="1" customWidth="1"/>
    <col min="6" max="6" width="18.54296875" style="11" bestFit="1" customWidth="1"/>
    <col min="7" max="7" width="19.81640625" style="11" bestFit="1" customWidth="1"/>
    <col min="8" max="8" width="47.1796875" style="11" customWidth="1"/>
    <col min="9" max="9" width="44.81640625" style="11" customWidth="1"/>
    <col min="10" max="10" width="48.7265625" style="11" customWidth="1"/>
    <col min="11" max="19" width="18.26953125" style="11" bestFit="1" customWidth="1"/>
    <col min="20" max="20" width="38.90625" style="11" customWidth="1"/>
    <col min="21" max="21" width="18.81640625" style="11" bestFit="1" customWidth="1"/>
    <col min="22" max="22" width="18.6328125" style="11" bestFit="1" customWidth="1"/>
    <col min="23" max="29" width="30.453125" style="11" bestFit="1" customWidth="1"/>
    <col min="30" max="30" width="36.08984375" style="11" customWidth="1"/>
    <col min="31" max="33" width="30.7265625" style="11" bestFit="1" customWidth="1"/>
    <col min="34" max="36" width="30.1796875" style="11" bestFit="1" customWidth="1"/>
    <col min="37" max="37" width="30.7265625" style="11" bestFit="1" customWidth="1"/>
    <col min="38" max="38" width="255.6328125" style="11" bestFit="1" customWidth="1"/>
    <col min="39" max="16384" width="14.453125" style="11"/>
  </cols>
  <sheetData>
    <row r="1" spans="1:38" s="2" customFormat="1" ht="112.5" x14ac:dyDescent="0.25">
      <c r="A1" s="3" t="s">
        <v>0</v>
      </c>
      <c r="B1" s="3" t="s">
        <v>1</v>
      </c>
      <c r="C1" s="3" t="s">
        <v>2</v>
      </c>
      <c r="D1" s="3" t="s">
        <v>5</v>
      </c>
      <c r="E1" s="3" t="s">
        <v>6</v>
      </c>
      <c r="F1" s="3" t="s">
        <v>17</v>
      </c>
      <c r="G1" s="3" t="s">
        <v>18</v>
      </c>
      <c r="H1" s="5" t="s">
        <v>262</v>
      </c>
      <c r="I1" s="5" t="s">
        <v>263</v>
      </c>
      <c r="J1" s="5" t="s">
        <v>264</v>
      </c>
      <c r="K1" s="5" t="s">
        <v>265</v>
      </c>
      <c r="L1" s="5" t="s">
        <v>266</v>
      </c>
      <c r="M1" s="5" t="s">
        <v>267</v>
      </c>
      <c r="N1" s="5" t="s">
        <v>268</v>
      </c>
      <c r="O1" s="5" t="s">
        <v>270</v>
      </c>
      <c r="P1" s="5" t="s">
        <v>273</v>
      </c>
      <c r="Q1" s="5" t="s">
        <v>269</v>
      </c>
      <c r="R1" s="5" t="s">
        <v>271</v>
      </c>
      <c r="S1" s="5" t="s">
        <v>272</v>
      </c>
      <c r="T1" s="4" t="s">
        <v>36</v>
      </c>
      <c r="U1" s="4" t="s">
        <v>37</v>
      </c>
      <c r="V1" s="4" t="s">
        <v>38</v>
      </c>
      <c r="W1" s="5" t="s">
        <v>274</v>
      </c>
      <c r="X1" s="5" t="s">
        <v>275</v>
      </c>
      <c r="Y1" s="5" t="s">
        <v>276</v>
      </c>
      <c r="Z1" s="5" t="s">
        <v>277</v>
      </c>
      <c r="AA1" s="5" t="s">
        <v>278</v>
      </c>
      <c r="AB1" s="5" t="s">
        <v>370</v>
      </c>
      <c r="AC1" s="5" t="s">
        <v>279</v>
      </c>
      <c r="AD1" s="4" t="s">
        <v>33</v>
      </c>
      <c r="AE1" s="5" t="s">
        <v>280</v>
      </c>
      <c r="AF1" s="5" t="s">
        <v>281</v>
      </c>
      <c r="AG1" s="5" t="s">
        <v>282</v>
      </c>
      <c r="AH1" s="5" t="s">
        <v>283</v>
      </c>
      <c r="AI1" s="5" t="s">
        <v>284</v>
      </c>
      <c r="AJ1" s="5" t="s">
        <v>285</v>
      </c>
      <c r="AK1" s="5" t="s">
        <v>286</v>
      </c>
    </row>
    <row r="2" spans="1:38" ht="15.75" hidden="1" customHeight="1" x14ac:dyDescent="0.25">
      <c r="A2" s="36">
        <v>1</v>
      </c>
      <c r="B2" s="37">
        <v>43209</v>
      </c>
      <c r="C2" s="36" t="s">
        <v>165</v>
      </c>
      <c r="D2" s="36" t="s">
        <v>88</v>
      </c>
      <c r="E2" s="36" t="s">
        <v>89</v>
      </c>
      <c r="F2" s="36" t="s">
        <v>318</v>
      </c>
      <c r="G2" s="36" t="s">
        <v>94</v>
      </c>
      <c r="H2" s="36" t="s">
        <v>101</v>
      </c>
      <c r="I2" s="36" t="s">
        <v>102</v>
      </c>
      <c r="J2" s="36" t="s">
        <v>103</v>
      </c>
      <c r="K2" s="36">
        <v>3</v>
      </c>
      <c r="L2" s="36" t="s">
        <v>92</v>
      </c>
      <c r="M2" s="36" t="s">
        <v>92</v>
      </c>
      <c r="N2" s="36">
        <v>2</v>
      </c>
      <c r="O2" s="36" t="s">
        <v>92</v>
      </c>
      <c r="P2" s="36" t="s">
        <v>92</v>
      </c>
      <c r="Q2" s="36">
        <v>1</v>
      </c>
      <c r="R2" s="36" t="s">
        <v>92</v>
      </c>
      <c r="S2" s="36" t="s">
        <v>92</v>
      </c>
      <c r="T2" s="36" t="s">
        <v>101</v>
      </c>
      <c r="U2" s="36" t="s">
        <v>104</v>
      </c>
      <c r="V2" s="36">
        <v>5</v>
      </c>
      <c r="W2" s="36" t="s">
        <v>105</v>
      </c>
      <c r="X2" s="36" t="s">
        <v>106</v>
      </c>
      <c r="Y2" s="36" t="s">
        <v>106</v>
      </c>
      <c r="Z2" s="36" t="s">
        <v>106</v>
      </c>
      <c r="AA2" s="36" t="s">
        <v>107</v>
      </c>
      <c r="AB2" s="36" t="s">
        <v>107</v>
      </c>
      <c r="AC2" s="36" t="s">
        <v>108</v>
      </c>
      <c r="AD2" s="36" t="s">
        <v>91</v>
      </c>
      <c r="AE2" s="36" t="s">
        <v>109</v>
      </c>
      <c r="AF2" s="36" t="s">
        <v>110</v>
      </c>
      <c r="AG2" s="36" t="s">
        <v>110</v>
      </c>
      <c r="AH2" s="36" t="s">
        <v>111</v>
      </c>
      <c r="AI2" s="36" t="s">
        <v>111</v>
      </c>
      <c r="AJ2" s="36" t="s">
        <v>111</v>
      </c>
      <c r="AK2" s="36" t="s">
        <v>111</v>
      </c>
    </row>
    <row r="3" spans="1:38" ht="15.75" hidden="1" customHeight="1" x14ac:dyDescent="0.25">
      <c r="A3" s="36"/>
      <c r="B3" s="37"/>
      <c r="C3" s="36" t="s">
        <v>186</v>
      </c>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row>
    <row r="4" spans="1:38" ht="15.75" hidden="1" customHeight="1" x14ac:dyDescent="0.25">
      <c r="A4" s="36">
        <v>2</v>
      </c>
      <c r="B4" s="37">
        <v>43209</v>
      </c>
      <c r="C4" s="36" t="s">
        <v>165</v>
      </c>
      <c r="D4" s="36" t="s">
        <v>88</v>
      </c>
      <c r="E4" s="36" t="s">
        <v>89</v>
      </c>
      <c r="F4" s="36" t="s">
        <v>318</v>
      </c>
      <c r="G4" s="36" t="s">
        <v>112</v>
      </c>
      <c r="H4" s="36" t="s">
        <v>101</v>
      </c>
      <c r="I4" s="36" t="s">
        <v>103</v>
      </c>
      <c r="J4" s="36" t="s">
        <v>102</v>
      </c>
      <c r="K4" s="36">
        <v>6</v>
      </c>
      <c r="L4" s="36">
        <v>6</v>
      </c>
      <c r="M4" s="36">
        <v>6</v>
      </c>
      <c r="N4" s="36">
        <v>3</v>
      </c>
      <c r="O4" s="36">
        <v>3</v>
      </c>
      <c r="P4" s="36">
        <v>4</v>
      </c>
      <c r="Q4" s="36">
        <v>5</v>
      </c>
      <c r="R4" s="36">
        <v>5</v>
      </c>
      <c r="S4" s="36">
        <v>7</v>
      </c>
      <c r="T4" s="36" t="s">
        <v>101</v>
      </c>
      <c r="U4" s="36" t="s">
        <v>104</v>
      </c>
      <c r="V4" s="36">
        <v>7</v>
      </c>
      <c r="W4" s="36" t="s">
        <v>106</v>
      </c>
      <c r="X4" s="36" t="s">
        <v>106</v>
      </c>
      <c r="Y4" s="36" t="s">
        <v>105</v>
      </c>
      <c r="Z4" s="36" t="s">
        <v>106</v>
      </c>
      <c r="AA4" s="36" t="s">
        <v>105</v>
      </c>
      <c r="AB4" s="36" t="s">
        <v>106</v>
      </c>
      <c r="AC4" s="36" t="s">
        <v>108</v>
      </c>
      <c r="AD4" s="36" t="s">
        <v>91</v>
      </c>
      <c r="AE4" s="36" t="s">
        <v>110</v>
      </c>
      <c r="AF4" s="36" t="s">
        <v>110</v>
      </c>
      <c r="AG4" s="36" t="s">
        <v>110</v>
      </c>
      <c r="AH4" s="36" t="s">
        <v>109</v>
      </c>
      <c r="AI4" s="36" t="s">
        <v>110</v>
      </c>
      <c r="AJ4" s="36" t="s">
        <v>110</v>
      </c>
      <c r="AK4" s="36" t="s">
        <v>117</v>
      </c>
    </row>
    <row r="5" spans="1:38" ht="15.75" hidden="1" customHeight="1" x14ac:dyDescent="0.25">
      <c r="A5" s="36">
        <v>3</v>
      </c>
      <c r="B5" s="37">
        <v>43209</v>
      </c>
      <c r="C5" s="36" t="s">
        <v>165</v>
      </c>
      <c r="D5" s="36" t="s">
        <v>88</v>
      </c>
      <c r="E5" s="36" t="s">
        <v>89</v>
      </c>
      <c r="F5" s="36" t="s">
        <v>318</v>
      </c>
      <c r="G5" s="36" t="s">
        <v>112</v>
      </c>
      <c r="H5" s="36" t="s">
        <v>101</v>
      </c>
      <c r="I5" s="36" t="s">
        <v>103</v>
      </c>
      <c r="J5" s="36" t="s">
        <v>102</v>
      </c>
      <c r="K5" s="36">
        <v>5</v>
      </c>
      <c r="L5" s="36">
        <v>6</v>
      </c>
      <c r="M5" s="36">
        <v>9</v>
      </c>
      <c r="N5" s="36">
        <v>5</v>
      </c>
      <c r="O5" s="36">
        <v>8</v>
      </c>
      <c r="P5" s="36">
        <v>9</v>
      </c>
      <c r="Q5" s="36">
        <v>7</v>
      </c>
      <c r="R5" s="36">
        <v>9</v>
      </c>
      <c r="S5" s="36">
        <v>10</v>
      </c>
      <c r="T5" s="36" t="s">
        <v>102</v>
      </c>
      <c r="U5" s="36" t="s">
        <v>104</v>
      </c>
      <c r="V5" s="36">
        <v>4</v>
      </c>
      <c r="W5" s="36" t="s">
        <v>107</v>
      </c>
      <c r="X5" s="36" t="s">
        <v>106</v>
      </c>
      <c r="Y5" s="36" t="s">
        <v>106</v>
      </c>
      <c r="Z5" s="36" t="s">
        <v>106</v>
      </c>
      <c r="AA5" s="36" t="s">
        <v>107</v>
      </c>
      <c r="AB5" s="36" t="s">
        <v>107</v>
      </c>
      <c r="AC5" s="36" t="s">
        <v>92</v>
      </c>
      <c r="AD5" s="36" t="s">
        <v>91</v>
      </c>
      <c r="AE5" s="36" t="s">
        <v>111</v>
      </c>
      <c r="AF5" s="36" t="s">
        <v>111</v>
      </c>
      <c r="AG5" s="36" t="s">
        <v>110</v>
      </c>
      <c r="AH5" s="36" t="s">
        <v>110</v>
      </c>
      <c r="AI5" s="36" t="s">
        <v>111</v>
      </c>
      <c r="AJ5" s="36" t="s">
        <v>111</v>
      </c>
      <c r="AK5" s="36" t="s">
        <v>92</v>
      </c>
    </row>
    <row r="6" spans="1:38" ht="15.75" hidden="1" customHeight="1" x14ac:dyDescent="0.25">
      <c r="A6" s="36">
        <v>4</v>
      </c>
      <c r="B6" s="37">
        <v>43209</v>
      </c>
      <c r="C6" s="36" t="s">
        <v>165</v>
      </c>
      <c r="D6" s="36" t="s">
        <v>120</v>
      </c>
      <c r="E6" s="36" t="s">
        <v>89</v>
      </c>
      <c r="F6" s="36" t="s">
        <v>318</v>
      </c>
      <c r="G6" s="36" t="s">
        <v>94</v>
      </c>
      <c r="H6" s="36" t="s">
        <v>101</v>
      </c>
      <c r="I6" s="36" t="s">
        <v>103</v>
      </c>
      <c r="J6" s="36" t="s">
        <v>102</v>
      </c>
      <c r="K6" s="36">
        <v>8</v>
      </c>
      <c r="L6" s="36">
        <v>10</v>
      </c>
      <c r="M6" s="36">
        <v>8</v>
      </c>
      <c r="N6" s="36">
        <v>8</v>
      </c>
      <c r="O6" s="36">
        <v>7</v>
      </c>
      <c r="P6" s="36">
        <v>7</v>
      </c>
      <c r="Q6" s="36">
        <v>8</v>
      </c>
      <c r="R6" s="36">
        <v>7</v>
      </c>
      <c r="S6" s="36">
        <v>5</v>
      </c>
      <c r="T6" s="36" t="s">
        <v>101</v>
      </c>
      <c r="U6" s="36" t="s">
        <v>104</v>
      </c>
      <c r="V6" s="36">
        <v>10</v>
      </c>
      <c r="W6" s="36" t="s">
        <v>107</v>
      </c>
      <c r="X6" s="36" t="s">
        <v>106</v>
      </c>
      <c r="Y6" s="36" t="s">
        <v>106</v>
      </c>
      <c r="Z6" s="36" t="s">
        <v>106</v>
      </c>
      <c r="AA6" s="36" t="s">
        <v>105</v>
      </c>
      <c r="AB6" s="36" t="s">
        <v>105</v>
      </c>
      <c r="AC6" s="36" t="s">
        <v>105</v>
      </c>
      <c r="AD6" s="36" t="s">
        <v>91</v>
      </c>
      <c r="AE6" s="36" t="s">
        <v>111</v>
      </c>
      <c r="AF6" s="36" t="s">
        <v>110</v>
      </c>
      <c r="AG6" s="36" t="s">
        <v>110</v>
      </c>
      <c r="AH6" s="36" t="s">
        <v>110</v>
      </c>
      <c r="AI6" s="36" t="s">
        <v>111</v>
      </c>
      <c r="AJ6" s="36" t="s">
        <v>110</v>
      </c>
      <c r="AK6" s="36" t="s">
        <v>109</v>
      </c>
    </row>
    <row r="7" spans="1:38" ht="15.75" hidden="1" customHeight="1" x14ac:dyDescent="0.25">
      <c r="A7" s="36">
        <v>5</v>
      </c>
      <c r="B7" s="37">
        <v>43209</v>
      </c>
      <c r="C7" s="36" t="s">
        <v>165</v>
      </c>
      <c r="D7" s="36" t="s">
        <v>88</v>
      </c>
      <c r="E7" s="36" t="s">
        <v>89</v>
      </c>
      <c r="F7" s="36" t="s">
        <v>318</v>
      </c>
      <c r="G7" s="36" t="s">
        <v>124</v>
      </c>
      <c r="H7" s="36" t="s">
        <v>101</v>
      </c>
      <c r="I7" s="36" t="s">
        <v>103</v>
      </c>
      <c r="J7" s="36" t="s">
        <v>102</v>
      </c>
      <c r="K7" s="36">
        <v>5</v>
      </c>
      <c r="L7" s="36">
        <v>8</v>
      </c>
      <c r="M7" s="36">
        <v>8</v>
      </c>
      <c r="N7" s="36">
        <v>7</v>
      </c>
      <c r="O7" s="36">
        <v>8</v>
      </c>
      <c r="P7" s="36">
        <v>8</v>
      </c>
      <c r="Q7" s="36">
        <v>8</v>
      </c>
      <c r="R7" s="36">
        <v>8</v>
      </c>
      <c r="S7" s="36">
        <v>8</v>
      </c>
      <c r="T7" s="36" t="s">
        <v>102</v>
      </c>
      <c r="U7" s="36" t="s">
        <v>126</v>
      </c>
      <c r="V7" s="36">
        <v>10</v>
      </c>
      <c r="W7" s="36" t="s">
        <v>106</v>
      </c>
      <c r="X7" s="36" t="s">
        <v>105</v>
      </c>
      <c r="Y7" s="36" t="s">
        <v>105</v>
      </c>
      <c r="Z7" s="36" t="s">
        <v>106</v>
      </c>
      <c r="AA7" s="36" t="s">
        <v>106</v>
      </c>
      <c r="AB7" s="36" t="s">
        <v>106</v>
      </c>
      <c r="AC7" s="36" t="s">
        <v>105</v>
      </c>
      <c r="AD7" s="36" t="s">
        <v>91</v>
      </c>
      <c r="AE7" s="36" t="s">
        <v>111</v>
      </c>
      <c r="AF7" s="36" t="s">
        <v>111</v>
      </c>
      <c r="AG7" s="36" t="s">
        <v>111</v>
      </c>
      <c r="AH7" s="36" t="s">
        <v>111</v>
      </c>
      <c r="AI7" s="36" t="s">
        <v>111</v>
      </c>
      <c r="AJ7" s="36" t="s">
        <v>111</v>
      </c>
      <c r="AK7" s="36" t="s">
        <v>111</v>
      </c>
      <c r="AL7" s="36" t="s">
        <v>127</v>
      </c>
    </row>
    <row r="8" spans="1:38" ht="15.75" hidden="1" customHeight="1" x14ac:dyDescent="0.25">
      <c r="A8" s="36">
        <v>6</v>
      </c>
      <c r="B8" s="37">
        <v>43209</v>
      </c>
      <c r="C8" s="36" t="s">
        <v>165</v>
      </c>
      <c r="D8" s="36" t="s">
        <v>128</v>
      </c>
      <c r="E8" s="36" t="s">
        <v>89</v>
      </c>
      <c r="F8" s="36" t="s">
        <v>318</v>
      </c>
      <c r="G8" s="36" t="s">
        <v>112</v>
      </c>
      <c r="H8" s="36" t="s">
        <v>131</v>
      </c>
      <c r="I8" s="36" t="s">
        <v>132</v>
      </c>
      <c r="J8" s="36" t="s">
        <v>102</v>
      </c>
      <c r="K8" s="36">
        <v>10</v>
      </c>
      <c r="L8" s="36">
        <v>10</v>
      </c>
      <c r="M8" s="36">
        <v>5</v>
      </c>
      <c r="N8" s="36">
        <v>8</v>
      </c>
      <c r="O8" s="36">
        <v>10</v>
      </c>
      <c r="P8" s="36">
        <v>5</v>
      </c>
      <c r="Q8" s="36">
        <v>5</v>
      </c>
      <c r="R8" s="36">
        <v>10</v>
      </c>
      <c r="S8" s="36">
        <v>5</v>
      </c>
      <c r="T8" s="36" t="s">
        <v>131</v>
      </c>
      <c r="U8" s="36" t="s">
        <v>104</v>
      </c>
      <c r="V8" s="36">
        <v>10</v>
      </c>
      <c r="W8" s="36" t="s">
        <v>108</v>
      </c>
      <c r="X8" s="36" t="s">
        <v>107</v>
      </c>
      <c r="Y8" s="36" t="s">
        <v>107</v>
      </c>
      <c r="Z8" s="36" t="s">
        <v>106</v>
      </c>
      <c r="AA8" s="36" t="s">
        <v>106</v>
      </c>
      <c r="AB8" s="36" t="s">
        <v>107</v>
      </c>
      <c r="AC8" s="36" t="s">
        <v>106</v>
      </c>
      <c r="AD8" s="36" t="s">
        <v>133</v>
      </c>
      <c r="AE8" s="36" t="s">
        <v>110</v>
      </c>
      <c r="AF8" s="36" t="s">
        <v>110</v>
      </c>
      <c r="AG8" s="36" t="s">
        <v>111</v>
      </c>
      <c r="AH8" s="36" t="s">
        <v>110</v>
      </c>
      <c r="AI8" s="36" t="s">
        <v>111</v>
      </c>
      <c r="AJ8" s="36" t="s">
        <v>111</v>
      </c>
      <c r="AK8" s="36" t="s">
        <v>110</v>
      </c>
    </row>
    <row r="9" spans="1:38" ht="15.75" hidden="1" customHeight="1" x14ac:dyDescent="0.25">
      <c r="A9" s="36">
        <v>7</v>
      </c>
      <c r="B9" s="37">
        <v>43209</v>
      </c>
      <c r="C9" s="36" t="s">
        <v>165</v>
      </c>
      <c r="D9" s="36" t="s">
        <v>128</v>
      </c>
      <c r="E9" s="36" t="s">
        <v>89</v>
      </c>
      <c r="F9" s="36" t="s">
        <v>134</v>
      </c>
      <c r="G9" s="36" t="s">
        <v>135</v>
      </c>
      <c r="H9" s="36" t="s">
        <v>131</v>
      </c>
      <c r="I9" s="36" t="s">
        <v>132</v>
      </c>
      <c r="J9" s="36" t="s">
        <v>102</v>
      </c>
      <c r="K9" s="36">
        <v>9</v>
      </c>
      <c r="L9" s="36">
        <v>9</v>
      </c>
      <c r="M9" s="36">
        <v>6</v>
      </c>
      <c r="N9" s="36">
        <v>9</v>
      </c>
      <c r="O9" s="36">
        <v>9</v>
      </c>
      <c r="P9" s="36">
        <v>6</v>
      </c>
      <c r="Q9" s="36">
        <v>9</v>
      </c>
      <c r="R9" s="36">
        <v>9</v>
      </c>
      <c r="S9" s="36">
        <v>9</v>
      </c>
      <c r="T9" s="36" t="s">
        <v>102</v>
      </c>
      <c r="U9" s="36" t="s">
        <v>126</v>
      </c>
      <c r="V9" s="36">
        <v>10</v>
      </c>
      <c r="W9" s="36" t="s">
        <v>107</v>
      </c>
      <c r="X9" s="36" t="s">
        <v>106</v>
      </c>
      <c r="Y9" s="36" t="s">
        <v>105</v>
      </c>
      <c r="Z9" s="36" t="s">
        <v>107</v>
      </c>
      <c r="AA9" s="36" t="s">
        <v>107</v>
      </c>
      <c r="AB9" s="36" t="s">
        <v>107</v>
      </c>
      <c r="AC9" s="36" t="s">
        <v>105</v>
      </c>
      <c r="AD9" s="36" t="s">
        <v>137</v>
      </c>
      <c r="AE9" s="36" t="s">
        <v>111</v>
      </c>
      <c r="AF9" s="36" t="s">
        <v>111</v>
      </c>
      <c r="AG9" s="36" t="s">
        <v>109</v>
      </c>
      <c r="AH9" s="36" t="s">
        <v>109</v>
      </c>
      <c r="AI9" s="36" t="s">
        <v>111</v>
      </c>
      <c r="AJ9" s="36" t="s">
        <v>111</v>
      </c>
      <c r="AK9" s="36" t="s">
        <v>111</v>
      </c>
    </row>
    <row r="10" spans="1:38" ht="15.75" customHeight="1" x14ac:dyDescent="0.25">
      <c r="A10" s="36">
        <v>8</v>
      </c>
      <c r="B10" s="37">
        <v>43209</v>
      </c>
      <c r="C10" s="36" t="s">
        <v>165</v>
      </c>
      <c r="D10" s="36" t="s">
        <v>128</v>
      </c>
      <c r="E10" s="36" t="s">
        <v>89</v>
      </c>
      <c r="F10" s="36" t="s">
        <v>318</v>
      </c>
      <c r="G10" s="36" t="s">
        <v>94</v>
      </c>
      <c r="H10" s="36" t="s">
        <v>131</v>
      </c>
      <c r="I10" s="36" t="s">
        <v>132</v>
      </c>
      <c r="J10" s="36" t="s">
        <v>102</v>
      </c>
      <c r="K10" s="36">
        <v>10</v>
      </c>
      <c r="L10" s="36">
        <v>10</v>
      </c>
      <c r="M10" s="36">
        <v>10</v>
      </c>
      <c r="N10" s="36">
        <v>10</v>
      </c>
      <c r="O10" s="36">
        <v>10</v>
      </c>
      <c r="P10" s="36">
        <v>10</v>
      </c>
      <c r="Q10" s="36">
        <v>10</v>
      </c>
      <c r="R10" s="36">
        <v>10</v>
      </c>
      <c r="S10" s="36">
        <v>10</v>
      </c>
      <c r="T10" s="36" t="s">
        <v>132</v>
      </c>
      <c r="U10" s="36" t="s">
        <v>104</v>
      </c>
      <c r="V10" s="36">
        <v>10</v>
      </c>
      <c r="W10" s="36" t="s">
        <v>107</v>
      </c>
      <c r="X10" s="36" t="s">
        <v>106</v>
      </c>
      <c r="Y10" s="36" t="s">
        <v>107</v>
      </c>
      <c r="Z10" s="36" t="s">
        <v>107</v>
      </c>
      <c r="AA10" s="36" t="s">
        <v>106</v>
      </c>
      <c r="AB10" s="36" t="s">
        <v>107</v>
      </c>
      <c r="AC10" s="36" t="s">
        <v>108</v>
      </c>
      <c r="AD10" s="36" t="s">
        <v>91</v>
      </c>
      <c r="AE10" s="36" t="s">
        <v>111</v>
      </c>
      <c r="AF10" s="36" t="s">
        <v>110</v>
      </c>
      <c r="AG10" s="36" t="s">
        <v>111</v>
      </c>
      <c r="AH10" s="36" t="s">
        <v>110</v>
      </c>
      <c r="AI10" s="36" t="s">
        <v>111</v>
      </c>
      <c r="AJ10" s="36" t="s">
        <v>111</v>
      </c>
      <c r="AK10" s="36" t="s">
        <v>111</v>
      </c>
    </row>
    <row r="11" spans="1:38" ht="15.75" customHeight="1" x14ac:dyDescent="0.25">
      <c r="A11" s="36">
        <v>9</v>
      </c>
      <c r="B11" s="37">
        <v>43209</v>
      </c>
      <c r="C11" s="36" t="s">
        <v>165</v>
      </c>
      <c r="D11" s="36" t="s">
        <v>128</v>
      </c>
      <c r="E11" s="36" t="s">
        <v>89</v>
      </c>
      <c r="F11" s="36" t="s">
        <v>318</v>
      </c>
      <c r="G11" s="36" t="s">
        <v>124</v>
      </c>
      <c r="H11" s="36" t="s">
        <v>131</v>
      </c>
      <c r="I11" s="36" t="s">
        <v>132</v>
      </c>
      <c r="J11" s="36" t="s">
        <v>102</v>
      </c>
      <c r="K11" s="36">
        <v>5</v>
      </c>
      <c r="L11" s="36">
        <v>5</v>
      </c>
      <c r="M11" s="36">
        <v>6</v>
      </c>
      <c r="N11" s="36">
        <v>8</v>
      </c>
      <c r="O11" s="36">
        <v>7</v>
      </c>
      <c r="P11" s="36">
        <v>9</v>
      </c>
      <c r="Q11" s="36">
        <v>5</v>
      </c>
      <c r="R11" s="36">
        <v>8</v>
      </c>
      <c r="S11" s="36">
        <v>7</v>
      </c>
      <c r="T11" s="36" t="s">
        <v>132</v>
      </c>
      <c r="U11" s="36" t="s">
        <v>104</v>
      </c>
      <c r="V11" s="36">
        <v>10</v>
      </c>
      <c r="W11" s="36" t="s">
        <v>106</v>
      </c>
      <c r="X11" s="36" t="s">
        <v>107</v>
      </c>
      <c r="Y11" s="36" t="s">
        <v>105</v>
      </c>
      <c r="Z11" s="36" t="s">
        <v>106</v>
      </c>
      <c r="AA11" s="36" t="s">
        <v>107</v>
      </c>
      <c r="AB11" s="36" t="s">
        <v>107</v>
      </c>
      <c r="AC11" s="36" t="s">
        <v>108</v>
      </c>
      <c r="AD11" s="36" t="s">
        <v>91</v>
      </c>
      <c r="AE11" s="36" t="s">
        <v>111</v>
      </c>
      <c r="AF11" s="36" t="s">
        <v>111</v>
      </c>
      <c r="AG11" s="36" t="s">
        <v>111</v>
      </c>
      <c r="AH11" s="36" t="s">
        <v>110</v>
      </c>
      <c r="AI11" s="36" t="s">
        <v>111</v>
      </c>
      <c r="AJ11" s="36" t="s">
        <v>109</v>
      </c>
      <c r="AK11" s="36" t="s">
        <v>117</v>
      </c>
    </row>
    <row r="12" spans="1:38" ht="15.75" hidden="1" customHeight="1" x14ac:dyDescent="0.25">
      <c r="A12" s="36">
        <v>10</v>
      </c>
      <c r="B12" s="37">
        <v>43209</v>
      </c>
      <c r="C12" s="36" t="s">
        <v>165</v>
      </c>
      <c r="D12" s="36" t="s">
        <v>128</v>
      </c>
      <c r="E12" s="36" t="s">
        <v>89</v>
      </c>
      <c r="F12" s="36" t="s">
        <v>318</v>
      </c>
      <c r="G12" s="36" t="s">
        <v>143</v>
      </c>
      <c r="H12" s="36" t="s">
        <v>131</v>
      </c>
      <c r="I12" s="36" t="s">
        <v>132</v>
      </c>
      <c r="J12" s="36" t="s">
        <v>102</v>
      </c>
      <c r="K12" s="36">
        <v>1</v>
      </c>
      <c r="L12" s="36">
        <v>5</v>
      </c>
      <c r="M12" s="36">
        <v>7</v>
      </c>
      <c r="N12" s="36">
        <v>6</v>
      </c>
      <c r="O12" s="36">
        <v>8</v>
      </c>
      <c r="P12" s="36">
        <v>10</v>
      </c>
      <c r="Q12" s="36">
        <v>10</v>
      </c>
      <c r="R12" s="36">
        <v>10</v>
      </c>
      <c r="S12" s="36">
        <v>10</v>
      </c>
      <c r="T12" s="36" t="s">
        <v>102</v>
      </c>
      <c r="U12" s="36" t="s">
        <v>104</v>
      </c>
      <c r="V12" s="36">
        <v>10</v>
      </c>
      <c r="W12" s="36" t="s">
        <v>106</v>
      </c>
      <c r="X12" s="36" t="s">
        <v>107</v>
      </c>
      <c r="Y12" s="36" t="s">
        <v>107</v>
      </c>
      <c r="Z12" s="36" t="s">
        <v>106</v>
      </c>
      <c r="AA12" s="36" t="s">
        <v>106</v>
      </c>
      <c r="AB12" s="36" t="s">
        <v>107</v>
      </c>
      <c r="AC12" s="36" t="s">
        <v>107</v>
      </c>
      <c r="AD12" s="36" t="s">
        <v>91</v>
      </c>
      <c r="AE12" s="36" t="s">
        <v>111</v>
      </c>
      <c r="AF12" s="36" t="s">
        <v>111</v>
      </c>
      <c r="AG12" s="36" t="s">
        <v>111</v>
      </c>
      <c r="AH12" s="36" t="s">
        <v>111</v>
      </c>
      <c r="AI12" s="36" t="s">
        <v>111</v>
      </c>
      <c r="AJ12" s="36" t="s">
        <v>111</v>
      </c>
      <c r="AK12" s="36" t="s">
        <v>111</v>
      </c>
    </row>
    <row r="13" spans="1:38" ht="15.75" hidden="1" customHeight="1" x14ac:dyDescent="0.25">
      <c r="A13" s="36">
        <v>11</v>
      </c>
      <c r="B13" s="37">
        <v>43209</v>
      </c>
      <c r="C13" s="36" t="s">
        <v>165</v>
      </c>
      <c r="D13" s="36" t="s">
        <v>128</v>
      </c>
      <c r="E13" s="36" t="s">
        <v>89</v>
      </c>
      <c r="F13" s="36" t="s">
        <v>318</v>
      </c>
      <c r="G13" s="36" t="s">
        <v>144</v>
      </c>
      <c r="H13" s="36" t="s">
        <v>131</v>
      </c>
      <c r="I13" s="36" t="s">
        <v>132</v>
      </c>
      <c r="J13" s="36" t="s">
        <v>102</v>
      </c>
      <c r="K13" s="36">
        <v>2</v>
      </c>
      <c r="L13" s="36">
        <v>5</v>
      </c>
      <c r="M13" s="36">
        <v>6</v>
      </c>
      <c r="N13" s="36">
        <v>5</v>
      </c>
      <c r="O13" s="36">
        <v>6</v>
      </c>
      <c r="P13" s="36">
        <v>7</v>
      </c>
      <c r="Q13" s="36">
        <v>10</v>
      </c>
      <c r="R13" s="36">
        <v>10</v>
      </c>
      <c r="S13" s="36">
        <v>10</v>
      </c>
      <c r="T13" s="36" t="s">
        <v>102</v>
      </c>
      <c r="U13" s="36" t="s">
        <v>104</v>
      </c>
      <c r="V13" s="36">
        <v>10</v>
      </c>
      <c r="W13" s="36" t="s">
        <v>107</v>
      </c>
      <c r="X13" s="36" t="s">
        <v>106</v>
      </c>
      <c r="Y13" s="36" t="s">
        <v>106</v>
      </c>
      <c r="Z13" s="36" t="s">
        <v>105</v>
      </c>
      <c r="AA13" s="36" t="s">
        <v>107</v>
      </c>
      <c r="AB13" s="36" t="s">
        <v>146</v>
      </c>
      <c r="AC13" s="36" t="s">
        <v>108</v>
      </c>
      <c r="AD13" s="36" t="s">
        <v>91</v>
      </c>
      <c r="AE13" s="36" t="s">
        <v>111</v>
      </c>
      <c r="AF13" s="36" t="s">
        <v>111</v>
      </c>
      <c r="AG13" s="36" t="s">
        <v>111</v>
      </c>
      <c r="AH13" s="36" t="s">
        <v>111</v>
      </c>
      <c r="AI13" s="36" t="s">
        <v>111</v>
      </c>
      <c r="AJ13" s="36" t="s">
        <v>110</v>
      </c>
      <c r="AK13" s="36" t="s">
        <v>117</v>
      </c>
    </row>
    <row r="14" spans="1:38" ht="15.75" hidden="1" customHeight="1" x14ac:dyDescent="0.25">
      <c r="A14" s="36">
        <v>12</v>
      </c>
      <c r="B14" s="37">
        <v>43209</v>
      </c>
      <c r="C14" s="36" t="s">
        <v>165</v>
      </c>
      <c r="D14" s="36" t="s">
        <v>128</v>
      </c>
      <c r="E14" s="36" t="s">
        <v>89</v>
      </c>
      <c r="F14" s="36" t="s">
        <v>318</v>
      </c>
      <c r="G14" s="36" t="s">
        <v>124</v>
      </c>
      <c r="H14" s="36" t="s">
        <v>131</v>
      </c>
      <c r="I14" s="36" t="s">
        <v>132</v>
      </c>
      <c r="J14" s="36" t="s">
        <v>102</v>
      </c>
      <c r="K14" s="36">
        <v>5</v>
      </c>
      <c r="L14" s="36">
        <v>10</v>
      </c>
      <c r="M14" s="36">
        <v>5</v>
      </c>
      <c r="N14" s="36">
        <v>5</v>
      </c>
      <c r="O14" s="36">
        <v>10</v>
      </c>
      <c r="P14" s="36">
        <v>5</v>
      </c>
      <c r="Q14" s="36">
        <v>10</v>
      </c>
      <c r="R14" s="36">
        <v>10</v>
      </c>
      <c r="S14" s="36">
        <v>10</v>
      </c>
      <c r="T14" s="36" t="s">
        <v>102</v>
      </c>
      <c r="U14" s="36" t="s">
        <v>104</v>
      </c>
      <c r="V14" s="36">
        <v>10</v>
      </c>
      <c r="W14" s="36" t="s">
        <v>106</v>
      </c>
      <c r="X14" s="36" t="s">
        <v>106</v>
      </c>
      <c r="Y14" s="36" t="s">
        <v>106</v>
      </c>
      <c r="Z14" s="36" t="s">
        <v>106</v>
      </c>
      <c r="AA14" s="36" t="s">
        <v>106</v>
      </c>
      <c r="AB14" s="36" t="s">
        <v>106</v>
      </c>
      <c r="AC14" s="36" t="s">
        <v>106</v>
      </c>
      <c r="AD14" s="36" t="s">
        <v>91</v>
      </c>
      <c r="AE14" s="36" t="s">
        <v>111</v>
      </c>
      <c r="AF14" s="36" t="s">
        <v>111</v>
      </c>
      <c r="AG14" s="36" t="s">
        <v>111</v>
      </c>
      <c r="AH14" s="36" t="s">
        <v>111</v>
      </c>
      <c r="AI14" s="36" t="s">
        <v>111</v>
      </c>
      <c r="AJ14" s="36" t="s">
        <v>109</v>
      </c>
      <c r="AK14" s="36" t="s">
        <v>117</v>
      </c>
    </row>
    <row r="15" spans="1:38" ht="15.75" hidden="1" customHeight="1" x14ac:dyDescent="0.25">
      <c r="A15" s="36">
        <v>13</v>
      </c>
      <c r="B15" s="37">
        <v>43210</v>
      </c>
      <c r="C15" s="36" t="s">
        <v>165</v>
      </c>
      <c r="D15" s="36" t="s">
        <v>147</v>
      </c>
      <c r="E15" s="36" t="s">
        <v>89</v>
      </c>
      <c r="F15" s="36" t="s">
        <v>142</v>
      </c>
      <c r="G15" s="36" t="s">
        <v>144</v>
      </c>
      <c r="H15" s="36" t="s">
        <v>131</v>
      </c>
      <c r="I15" s="36" t="s">
        <v>149</v>
      </c>
      <c r="J15" s="36" t="s">
        <v>150</v>
      </c>
      <c r="K15" s="36">
        <v>10</v>
      </c>
      <c r="L15" s="36">
        <v>10</v>
      </c>
      <c r="M15" s="36">
        <v>10</v>
      </c>
      <c r="N15" s="36">
        <v>8</v>
      </c>
      <c r="O15" s="36">
        <v>10</v>
      </c>
      <c r="P15" s="36">
        <v>10</v>
      </c>
      <c r="Q15" s="36">
        <v>10</v>
      </c>
      <c r="R15" s="36">
        <v>10</v>
      </c>
      <c r="S15" s="36">
        <v>10</v>
      </c>
      <c r="T15" s="36" t="s">
        <v>150</v>
      </c>
      <c r="U15" s="36" t="s">
        <v>104</v>
      </c>
      <c r="V15" s="36">
        <v>10</v>
      </c>
      <c r="W15" s="36" t="s">
        <v>107</v>
      </c>
      <c r="X15" s="36" t="s">
        <v>106</v>
      </c>
      <c r="Y15" s="36" t="s">
        <v>107</v>
      </c>
      <c r="Z15" s="36" t="s">
        <v>107</v>
      </c>
      <c r="AA15" s="36" t="s">
        <v>107</v>
      </c>
      <c r="AB15" s="36" t="s">
        <v>107</v>
      </c>
      <c r="AC15" s="36" t="s">
        <v>106</v>
      </c>
      <c r="AD15" s="36" t="s">
        <v>151</v>
      </c>
      <c r="AE15" s="36" t="s">
        <v>111</v>
      </c>
      <c r="AF15" s="36" t="s">
        <v>111</v>
      </c>
      <c r="AG15" s="36" t="s">
        <v>111</v>
      </c>
      <c r="AH15" s="36" t="s">
        <v>111</v>
      </c>
      <c r="AI15" s="36" t="s">
        <v>111</v>
      </c>
      <c r="AJ15" s="36" t="s">
        <v>111</v>
      </c>
      <c r="AK15" s="36" t="s">
        <v>111</v>
      </c>
    </row>
    <row r="16" spans="1:38" ht="15.75" hidden="1" customHeight="1" x14ac:dyDescent="0.25">
      <c r="A16" s="36">
        <v>14</v>
      </c>
      <c r="B16" s="37">
        <v>43210</v>
      </c>
      <c r="C16" s="36" t="s">
        <v>165</v>
      </c>
      <c r="D16" s="36" t="s">
        <v>152</v>
      </c>
      <c r="E16" s="36" t="s">
        <v>89</v>
      </c>
      <c r="F16" s="36" t="s">
        <v>134</v>
      </c>
      <c r="G16" s="36" t="s">
        <v>154</v>
      </c>
      <c r="H16" s="36" t="s">
        <v>131</v>
      </c>
      <c r="I16" s="36" t="s">
        <v>149</v>
      </c>
      <c r="J16" s="36" t="s">
        <v>150</v>
      </c>
      <c r="K16" s="36">
        <v>10</v>
      </c>
      <c r="L16" s="36">
        <v>10</v>
      </c>
      <c r="M16" s="36">
        <v>10</v>
      </c>
      <c r="N16" s="36">
        <v>10</v>
      </c>
      <c r="O16" s="36">
        <v>10</v>
      </c>
      <c r="P16" s="36">
        <v>10</v>
      </c>
      <c r="Q16" s="36">
        <v>10</v>
      </c>
      <c r="R16" s="36">
        <v>10</v>
      </c>
      <c r="S16" s="36">
        <v>10</v>
      </c>
      <c r="T16" s="36" t="s">
        <v>150</v>
      </c>
      <c r="U16" s="36" t="s">
        <v>104</v>
      </c>
      <c r="V16" s="36">
        <v>9</v>
      </c>
      <c r="W16" s="36" t="s">
        <v>106</v>
      </c>
      <c r="X16" s="36" t="s">
        <v>106</v>
      </c>
      <c r="Y16" s="36" t="s">
        <v>106</v>
      </c>
      <c r="Z16" s="36" t="s">
        <v>106</v>
      </c>
      <c r="AA16" s="36" t="s">
        <v>106</v>
      </c>
      <c r="AB16" s="36" t="s">
        <v>106</v>
      </c>
      <c r="AC16" s="36" t="s">
        <v>106</v>
      </c>
      <c r="AD16" s="36" t="s">
        <v>156</v>
      </c>
      <c r="AE16" s="36" t="s">
        <v>110</v>
      </c>
      <c r="AF16" s="36" t="s">
        <v>110</v>
      </c>
      <c r="AG16" s="36" t="s">
        <v>110</v>
      </c>
      <c r="AH16" s="36" t="s">
        <v>110</v>
      </c>
      <c r="AI16" s="36" t="s">
        <v>110</v>
      </c>
      <c r="AJ16" s="36" t="s">
        <v>110</v>
      </c>
      <c r="AK16" s="36" t="s">
        <v>110</v>
      </c>
      <c r="AL16" s="36" t="s">
        <v>157</v>
      </c>
    </row>
    <row r="17" spans="1:38" ht="15.75" hidden="1" customHeight="1" x14ac:dyDescent="0.25">
      <c r="A17" s="36">
        <v>15</v>
      </c>
      <c r="B17" s="37">
        <v>43210</v>
      </c>
      <c r="C17" s="36" t="s">
        <v>165</v>
      </c>
      <c r="D17" s="36" t="s">
        <v>152</v>
      </c>
      <c r="E17" s="36" t="s">
        <v>89</v>
      </c>
      <c r="F17" s="36" t="s">
        <v>142</v>
      </c>
      <c r="G17" s="36" t="s">
        <v>144</v>
      </c>
      <c r="H17" s="36" t="s">
        <v>131</v>
      </c>
      <c r="I17" s="36" t="s">
        <v>149</v>
      </c>
      <c r="J17" s="36" t="s">
        <v>150</v>
      </c>
      <c r="K17" s="36">
        <v>7</v>
      </c>
      <c r="L17" s="36">
        <v>9</v>
      </c>
      <c r="M17" s="36">
        <v>9</v>
      </c>
      <c r="N17" s="36">
        <v>8</v>
      </c>
      <c r="O17" s="36">
        <v>9</v>
      </c>
      <c r="P17" s="36">
        <v>9</v>
      </c>
      <c r="Q17" s="36">
        <v>7</v>
      </c>
      <c r="R17" s="36">
        <v>8</v>
      </c>
      <c r="S17" s="36">
        <v>9</v>
      </c>
      <c r="T17" s="36" t="s">
        <v>149</v>
      </c>
      <c r="U17" s="36" t="s">
        <v>104</v>
      </c>
      <c r="V17" s="36">
        <v>9</v>
      </c>
      <c r="W17" s="36" t="s">
        <v>107</v>
      </c>
      <c r="X17" s="36" t="s">
        <v>106</v>
      </c>
      <c r="Y17" s="36" t="s">
        <v>107</v>
      </c>
      <c r="Z17" s="36" t="s">
        <v>107</v>
      </c>
      <c r="AA17" s="36" t="s">
        <v>107</v>
      </c>
      <c r="AB17" s="36" t="s">
        <v>107</v>
      </c>
      <c r="AC17" s="36" t="s">
        <v>105</v>
      </c>
      <c r="AD17" s="36" t="s">
        <v>91</v>
      </c>
      <c r="AE17" s="36" t="s">
        <v>111</v>
      </c>
      <c r="AF17" s="36" t="s">
        <v>111</v>
      </c>
      <c r="AG17" s="36" t="s">
        <v>111</v>
      </c>
      <c r="AH17" s="36" t="s">
        <v>111</v>
      </c>
      <c r="AI17" s="36" t="s">
        <v>111</v>
      </c>
      <c r="AJ17" s="36" t="s">
        <v>111</v>
      </c>
      <c r="AK17" s="36" t="s">
        <v>117</v>
      </c>
    </row>
    <row r="18" spans="1:38" ht="15.75" hidden="1" customHeight="1" x14ac:dyDescent="0.25">
      <c r="A18" s="36">
        <v>16</v>
      </c>
      <c r="B18" s="37">
        <v>43210</v>
      </c>
      <c r="C18" s="36" t="s">
        <v>165</v>
      </c>
      <c r="D18" s="36" t="s">
        <v>152</v>
      </c>
      <c r="E18" s="36" t="s">
        <v>89</v>
      </c>
      <c r="F18" s="36" t="s">
        <v>142</v>
      </c>
      <c r="G18" s="36" t="s">
        <v>144</v>
      </c>
      <c r="H18" s="36" t="s">
        <v>131</v>
      </c>
      <c r="I18" s="36" t="s">
        <v>149</v>
      </c>
      <c r="J18" s="36" t="s">
        <v>150</v>
      </c>
      <c r="K18" s="36">
        <v>5</v>
      </c>
      <c r="L18" s="36">
        <v>4</v>
      </c>
      <c r="M18" s="36">
        <v>5</v>
      </c>
      <c r="N18" s="36">
        <v>6</v>
      </c>
      <c r="O18" s="36">
        <v>4</v>
      </c>
      <c r="P18" s="36">
        <v>5</v>
      </c>
      <c r="Q18" s="36">
        <v>3</v>
      </c>
      <c r="R18" s="36">
        <v>6</v>
      </c>
      <c r="S18" s="36">
        <v>4</v>
      </c>
      <c r="T18" s="36" t="s">
        <v>149</v>
      </c>
      <c r="U18" s="36" t="s">
        <v>104</v>
      </c>
      <c r="V18" s="36">
        <v>5</v>
      </c>
      <c r="W18" s="36" t="s">
        <v>106</v>
      </c>
      <c r="X18" s="36" t="s">
        <v>105</v>
      </c>
      <c r="Y18" s="36" t="s">
        <v>105</v>
      </c>
      <c r="Z18" s="36" t="s">
        <v>158</v>
      </c>
      <c r="AA18" s="36" t="s">
        <v>105</v>
      </c>
      <c r="AB18" s="36" t="s">
        <v>105</v>
      </c>
      <c r="AC18" s="36" t="s">
        <v>105</v>
      </c>
      <c r="AD18" s="36" t="s">
        <v>159</v>
      </c>
      <c r="AE18" s="36" t="s">
        <v>110</v>
      </c>
      <c r="AF18" s="36" t="s">
        <v>109</v>
      </c>
      <c r="AG18" s="36" t="s">
        <v>109</v>
      </c>
      <c r="AH18" s="36" t="s">
        <v>110</v>
      </c>
      <c r="AI18" s="36" t="s">
        <v>110</v>
      </c>
      <c r="AJ18" s="36" t="s">
        <v>110</v>
      </c>
      <c r="AK18" s="36" t="s">
        <v>160</v>
      </c>
    </row>
    <row r="19" spans="1:38" ht="15.75" hidden="1" customHeight="1" x14ac:dyDescent="0.25">
      <c r="A19" s="36">
        <v>17</v>
      </c>
      <c r="B19" s="37">
        <v>43210</v>
      </c>
      <c r="C19" s="36" t="s">
        <v>165</v>
      </c>
      <c r="D19" s="36" t="s">
        <v>152</v>
      </c>
      <c r="E19" s="36" t="s">
        <v>89</v>
      </c>
      <c r="F19" s="36" t="s">
        <v>142</v>
      </c>
      <c r="G19" s="36" t="s">
        <v>144</v>
      </c>
      <c r="H19" s="36" t="s">
        <v>131</v>
      </c>
      <c r="I19" s="36" t="s">
        <v>149</v>
      </c>
      <c r="J19" s="36" t="s">
        <v>150</v>
      </c>
      <c r="K19" s="36">
        <v>4</v>
      </c>
      <c r="L19" s="36">
        <v>2</v>
      </c>
      <c r="M19" s="36">
        <v>3</v>
      </c>
      <c r="N19" s="36">
        <v>4</v>
      </c>
      <c r="O19" s="36">
        <v>3</v>
      </c>
      <c r="P19" s="36">
        <v>2</v>
      </c>
      <c r="Q19" s="36">
        <v>1</v>
      </c>
      <c r="R19" s="36">
        <v>3</v>
      </c>
      <c r="S19" s="36">
        <v>6</v>
      </c>
      <c r="T19" s="36" t="s">
        <v>150</v>
      </c>
      <c r="U19" s="36" t="s">
        <v>104</v>
      </c>
      <c r="V19" s="36" t="s">
        <v>92</v>
      </c>
      <c r="W19" s="36" t="s">
        <v>108</v>
      </c>
      <c r="X19" s="36" t="s">
        <v>92</v>
      </c>
      <c r="Y19" s="36" t="s">
        <v>105</v>
      </c>
      <c r="Z19" s="36" t="s">
        <v>108</v>
      </c>
      <c r="AA19" s="36" t="s">
        <v>92</v>
      </c>
      <c r="AB19" s="36" t="s">
        <v>92</v>
      </c>
      <c r="AC19" s="36" t="s">
        <v>92</v>
      </c>
      <c r="AD19" s="36" t="s">
        <v>91</v>
      </c>
      <c r="AE19" s="36" t="s">
        <v>117</v>
      </c>
      <c r="AF19" s="36" t="s">
        <v>109</v>
      </c>
      <c r="AG19" s="36" t="s">
        <v>92</v>
      </c>
      <c r="AH19" s="36" t="s">
        <v>160</v>
      </c>
      <c r="AI19" s="36" t="s">
        <v>92</v>
      </c>
      <c r="AJ19" s="36" t="s">
        <v>92</v>
      </c>
      <c r="AK19" s="36" t="s">
        <v>111</v>
      </c>
    </row>
    <row r="20" spans="1:38" ht="15.75" hidden="1" customHeight="1" x14ac:dyDescent="0.25">
      <c r="A20" s="36">
        <v>18</v>
      </c>
      <c r="B20" s="37">
        <v>43210</v>
      </c>
      <c r="C20" s="36" t="s">
        <v>165</v>
      </c>
      <c r="D20" s="36" t="s">
        <v>147</v>
      </c>
      <c r="E20" s="36" t="s">
        <v>89</v>
      </c>
      <c r="F20" s="36" t="s">
        <v>142</v>
      </c>
      <c r="G20" s="36" t="s">
        <v>144</v>
      </c>
      <c r="H20" s="36" t="s">
        <v>131</v>
      </c>
      <c r="I20" s="36" t="s">
        <v>149</v>
      </c>
      <c r="J20" s="36" t="s">
        <v>150</v>
      </c>
      <c r="K20" s="36">
        <v>7</v>
      </c>
      <c r="L20" s="36">
        <v>5</v>
      </c>
      <c r="M20" s="36">
        <v>5</v>
      </c>
      <c r="N20" s="36">
        <v>5</v>
      </c>
      <c r="O20" s="36">
        <v>6</v>
      </c>
      <c r="P20" s="36">
        <v>10</v>
      </c>
      <c r="Q20" s="36">
        <v>10</v>
      </c>
      <c r="R20" s="36">
        <v>5</v>
      </c>
      <c r="S20" s="36">
        <v>10</v>
      </c>
      <c r="T20" s="36" t="s">
        <v>150</v>
      </c>
      <c r="U20" s="36" t="s">
        <v>104</v>
      </c>
      <c r="V20" s="36">
        <v>10</v>
      </c>
      <c r="W20" s="36" t="s">
        <v>106</v>
      </c>
      <c r="X20" s="36" t="s">
        <v>107</v>
      </c>
      <c r="Y20" s="36" t="s">
        <v>106</v>
      </c>
      <c r="Z20" s="36" t="s">
        <v>107</v>
      </c>
      <c r="AA20" s="36" t="s">
        <v>107</v>
      </c>
      <c r="AB20" s="36" t="s">
        <v>107</v>
      </c>
      <c r="AC20" s="36" t="s">
        <v>106</v>
      </c>
      <c r="AD20" s="36" t="s">
        <v>91</v>
      </c>
      <c r="AE20" s="36" t="s">
        <v>110</v>
      </c>
      <c r="AF20" s="36" t="s">
        <v>111</v>
      </c>
      <c r="AG20" s="36" t="s">
        <v>111</v>
      </c>
      <c r="AH20" s="36" t="s">
        <v>111</v>
      </c>
      <c r="AI20" s="36" t="s">
        <v>111</v>
      </c>
      <c r="AJ20" s="36" t="s">
        <v>111</v>
      </c>
      <c r="AK20" s="36" t="s">
        <v>110</v>
      </c>
    </row>
    <row r="21" spans="1:38" ht="25" hidden="1" x14ac:dyDescent="0.25">
      <c r="A21" s="36">
        <v>19</v>
      </c>
      <c r="B21" s="37">
        <v>43215</v>
      </c>
      <c r="C21" s="36" t="s">
        <v>165</v>
      </c>
      <c r="D21" s="36" t="s">
        <v>166</v>
      </c>
      <c r="E21" s="36" t="s">
        <v>89</v>
      </c>
      <c r="F21" s="36" t="s">
        <v>134</v>
      </c>
      <c r="G21" s="36" t="s">
        <v>135</v>
      </c>
      <c r="H21" s="36" t="s">
        <v>131</v>
      </c>
      <c r="I21" s="36" t="s">
        <v>180</v>
      </c>
      <c r="J21" s="36" t="s">
        <v>181</v>
      </c>
      <c r="K21" s="36">
        <v>8</v>
      </c>
      <c r="L21" s="36">
        <v>7</v>
      </c>
      <c r="M21" s="36">
        <v>5</v>
      </c>
      <c r="N21" s="36">
        <v>8</v>
      </c>
      <c r="O21" s="36">
        <v>6</v>
      </c>
      <c r="P21" s="36">
        <v>7</v>
      </c>
      <c r="Q21" s="36">
        <v>6</v>
      </c>
      <c r="R21" s="36">
        <v>5</v>
      </c>
      <c r="S21" s="36">
        <v>6</v>
      </c>
      <c r="T21" s="36" t="s">
        <v>131</v>
      </c>
      <c r="U21" s="36" t="s">
        <v>104</v>
      </c>
      <c r="V21" s="36">
        <v>7</v>
      </c>
      <c r="W21" s="36" t="s">
        <v>105</v>
      </c>
      <c r="X21" s="36" t="s">
        <v>158</v>
      </c>
      <c r="Y21" s="36" t="s">
        <v>105</v>
      </c>
      <c r="Z21" s="36" t="s">
        <v>105</v>
      </c>
      <c r="AA21" s="36" t="s">
        <v>105</v>
      </c>
      <c r="AB21" s="36" t="s">
        <v>92</v>
      </c>
      <c r="AC21" s="36" t="s">
        <v>108</v>
      </c>
      <c r="AD21" s="36" t="s">
        <v>91</v>
      </c>
      <c r="AE21" s="36" t="s">
        <v>109</v>
      </c>
      <c r="AF21" s="36" t="s">
        <v>109</v>
      </c>
      <c r="AG21" s="36" t="s">
        <v>109</v>
      </c>
      <c r="AH21" s="36" t="s">
        <v>110</v>
      </c>
      <c r="AI21" s="36" t="s">
        <v>110</v>
      </c>
      <c r="AJ21" s="36" t="s">
        <v>110</v>
      </c>
      <c r="AK21" s="36" t="s">
        <v>117</v>
      </c>
    </row>
    <row r="22" spans="1:38" ht="25" hidden="1" x14ac:dyDescent="0.25">
      <c r="A22" s="36">
        <v>20</v>
      </c>
      <c r="B22" s="37">
        <v>43216</v>
      </c>
      <c r="C22" s="36" t="s">
        <v>165</v>
      </c>
      <c r="D22" s="36" t="s">
        <v>184</v>
      </c>
      <c r="E22" s="36" t="s">
        <v>89</v>
      </c>
      <c r="F22" s="36" t="s">
        <v>142</v>
      </c>
      <c r="G22" s="36" t="s">
        <v>143</v>
      </c>
      <c r="H22" s="36" t="s">
        <v>131</v>
      </c>
      <c r="I22" s="36" t="s">
        <v>132</v>
      </c>
      <c r="J22" s="36" t="s">
        <v>102</v>
      </c>
      <c r="K22" s="36">
        <v>7</v>
      </c>
      <c r="L22" s="36">
        <v>7</v>
      </c>
      <c r="M22" s="36">
        <v>9</v>
      </c>
      <c r="N22" s="36">
        <v>7</v>
      </c>
      <c r="O22" s="36">
        <v>7</v>
      </c>
      <c r="P22" s="36">
        <v>8</v>
      </c>
      <c r="Q22" s="36">
        <v>7</v>
      </c>
      <c r="R22" s="36">
        <v>7</v>
      </c>
      <c r="S22" s="36">
        <v>7</v>
      </c>
      <c r="T22" s="36" t="s">
        <v>131</v>
      </c>
      <c r="U22" s="36" t="s">
        <v>104</v>
      </c>
      <c r="V22" s="36">
        <v>9</v>
      </c>
      <c r="W22" s="36" t="s">
        <v>106</v>
      </c>
      <c r="X22" s="36" t="s">
        <v>106</v>
      </c>
      <c r="Y22" s="36" t="s">
        <v>106</v>
      </c>
      <c r="Z22" s="36" t="s">
        <v>106</v>
      </c>
      <c r="AA22" s="36" t="s">
        <v>106</v>
      </c>
      <c r="AB22" s="36" t="s">
        <v>106</v>
      </c>
      <c r="AC22" s="36" t="s">
        <v>106</v>
      </c>
      <c r="AD22" s="36" t="s">
        <v>91</v>
      </c>
      <c r="AE22" s="36" t="s">
        <v>111</v>
      </c>
      <c r="AF22" s="36" t="s">
        <v>111</v>
      </c>
      <c r="AG22" s="36" t="s">
        <v>111</v>
      </c>
      <c r="AH22" s="36" t="s">
        <v>111</v>
      </c>
      <c r="AI22" s="36" t="s">
        <v>111</v>
      </c>
      <c r="AJ22" s="36" t="s">
        <v>111</v>
      </c>
      <c r="AK22" s="36" t="s">
        <v>111</v>
      </c>
    </row>
    <row r="23" spans="1:38" ht="25" x14ac:dyDescent="0.25">
      <c r="A23" s="36">
        <v>21</v>
      </c>
      <c r="B23" s="37">
        <v>43216</v>
      </c>
      <c r="C23" s="36" t="s">
        <v>165</v>
      </c>
      <c r="D23" s="36" t="s">
        <v>184</v>
      </c>
      <c r="E23" s="36" t="s">
        <v>89</v>
      </c>
      <c r="F23" s="36" t="s">
        <v>318</v>
      </c>
      <c r="G23" s="36" t="s">
        <v>94</v>
      </c>
      <c r="H23" s="36" t="s">
        <v>131</v>
      </c>
      <c r="I23" s="36" t="s">
        <v>132</v>
      </c>
      <c r="J23" s="36" t="s">
        <v>102</v>
      </c>
      <c r="K23" s="36">
        <v>7</v>
      </c>
      <c r="L23" s="36">
        <v>7</v>
      </c>
      <c r="M23" s="36">
        <v>5</v>
      </c>
      <c r="N23" s="36">
        <v>8</v>
      </c>
      <c r="O23" s="36">
        <v>8</v>
      </c>
      <c r="P23" s="36">
        <v>6</v>
      </c>
      <c r="Q23" s="36">
        <v>6</v>
      </c>
      <c r="R23" s="36">
        <v>7</v>
      </c>
      <c r="S23" s="36">
        <v>5</v>
      </c>
      <c r="T23" s="36" t="s">
        <v>132</v>
      </c>
      <c r="U23" s="36" t="s">
        <v>104</v>
      </c>
      <c r="V23" s="36">
        <v>7</v>
      </c>
      <c r="W23" s="36" t="s">
        <v>105</v>
      </c>
      <c r="X23" s="36" t="s">
        <v>105</v>
      </c>
      <c r="Y23" s="36" t="s">
        <v>106</v>
      </c>
      <c r="Z23" s="36" t="s">
        <v>106</v>
      </c>
      <c r="AA23" s="36" t="s">
        <v>105</v>
      </c>
      <c r="AB23" s="36" t="s">
        <v>107</v>
      </c>
      <c r="AC23" s="36" t="s">
        <v>105</v>
      </c>
      <c r="AD23" s="36" t="s">
        <v>91</v>
      </c>
      <c r="AE23" s="36" t="s">
        <v>110</v>
      </c>
      <c r="AF23" s="36" t="s">
        <v>110</v>
      </c>
      <c r="AG23" s="36" t="s">
        <v>109</v>
      </c>
      <c r="AH23" s="36" t="s">
        <v>109</v>
      </c>
      <c r="AI23" s="36" t="s">
        <v>110</v>
      </c>
      <c r="AJ23" s="36" t="s">
        <v>110</v>
      </c>
      <c r="AK23" s="36" t="s">
        <v>117</v>
      </c>
    </row>
    <row r="24" spans="1:38" ht="25" x14ac:dyDescent="0.25">
      <c r="A24" s="36">
        <v>22</v>
      </c>
      <c r="B24" s="37">
        <v>43216</v>
      </c>
      <c r="C24" s="36" t="s">
        <v>165</v>
      </c>
      <c r="D24" s="36" t="s">
        <v>184</v>
      </c>
      <c r="E24" s="36" t="s">
        <v>89</v>
      </c>
      <c r="F24" s="36" t="s">
        <v>318</v>
      </c>
      <c r="G24" s="36" t="s">
        <v>124</v>
      </c>
      <c r="H24" s="36" t="s">
        <v>131</v>
      </c>
      <c r="I24" s="36" t="s">
        <v>132</v>
      </c>
      <c r="J24" s="36" t="s">
        <v>102</v>
      </c>
      <c r="K24" s="36">
        <v>10</v>
      </c>
      <c r="L24" s="36">
        <v>10</v>
      </c>
      <c r="M24" s="36">
        <v>5</v>
      </c>
      <c r="N24" s="36">
        <v>10</v>
      </c>
      <c r="O24" s="36">
        <v>10</v>
      </c>
      <c r="P24" s="36">
        <v>10</v>
      </c>
      <c r="Q24" s="36">
        <v>10</v>
      </c>
      <c r="R24" s="36">
        <v>5</v>
      </c>
      <c r="S24" s="36">
        <v>5</v>
      </c>
      <c r="T24" s="36" t="s">
        <v>132</v>
      </c>
      <c r="U24" s="36" t="s">
        <v>104</v>
      </c>
      <c r="V24" s="36">
        <v>10</v>
      </c>
      <c r="W24" s="36" t="s">
        <v>106</v>
      </c>
      <c r="X24" s="36" t="s">
        <v>107</v>
      </c>
      <c r="Y24" s="36" t="s">
        <v>107</v>
      </c>
      <c r="Z24" s="36" t="s">
        <v>106</v>
      </c>
      <c r="AA24" s="36" t="s">
        <v>106</v>
      </c>
      <c r="AB24" s="36" t="s">
        <v>107</v>
      </c>
      <c r="AC24" s="36" t="s">
        <v>106</v>
      </c>
      <c r="AD24" s="36" t="s">
        <v>91</v>
      </c>
      <c r="AE24" s="36" t="s">
        <v>110</v>
      </c>
      <c r="AF24" s="36" t="s">
        <v>111</v>
      </c>
      <c r="AG24" s="36" t="s">
        <v>111</v>
      </c>
      <c r="AH24" s="36" t="s">
        <v>110</v>
      </c>
      <c r="AI24" s="36" t="s">
        <v>110</v>
      </c>
      <c r="AJ24" s="36" t="s">
        <v>110</v>
      </c>
      <c r="AK24" s="36" t="s">
        <v>110</v>
      </c>
    </row>
    <row r="25" spans="1:38" ht="25" x14ac:dyDescent="0.25">
      <c r="A25" s="36">
        <v>23</v>
      </c>
      <c r="B25" s="37">
        <v>43216</v>
      </c>
      <c r="C25" s="36" t="s">
        <v>165</v>
      </c>
      <c r="D25" s="36" t="s">
        <v>184</v>
      </c>
      <c r="E25" s="36" t="s">
        <v>89</v>
      </c>
      <c r="F25" s="36" t="s">
        <v>142</v>
      </c>
      <c r="G25" s="36" t="s">
        <v>112</v>
      </c>
      <c r="H25" s="36" t="s">
        <v>131</v>
      </c>
      <c r="I25" s="36" t="s">
        <v>132</v>
      </c>
      <c r="J25" s="36" t="s">
        <v>102</v>
      </c>
      <c r="K25" s="36">
        <v>7</v>
      </c>
      <c r="L25" s="36">
        <v>5</v>
      </c>
      <c r="M25" s="36">
        <v>5</v>
      </c>
      <c r="N25" s="36">
        <v>8</v>
      </c>
      <c r="O25" s="36">
        <v>5</v>
      </c>
      <c r="P25" s="36">
        <v>4</v>
      </c>
      <c r="Q25" s="36">
        <v>8</v>
      </c>
      <c r="R25" s="36">
        <v>3</v>
      </c>
      <c r="S25" s="36">
        <v>3</v>
      </c>
      <c r="T25" s="36" t="s">
        <v>132</v>
      </c>
      <c r="U25" s="36" t="s">
        <v>104</v>
      </c>
      <c r="V25" s="36">
        <v>10</v>
      </c>
      <c r="W25" s="36" t="s">
        <v>107</v>
      </c>
      <c r="X25" s="36" t="s">
        <v>107</v>
      </c>
      <c r="Y25" s="36" t="s">
        <v>106</v>
      </c>
      <c r="Z25" s="36" t="s">
        <v>106</v>
      </c>
      <c r="AA25" s="36" t="s">
        <v>107</v>
      </c>
      <c r="AB25" s="36" t="s">
        <v>107</v>
      </c>
      <c r="AC25" s="36" t="s">
        <v>106</v>
      </c>
      <c r="AD25" s="36" t="s">
        <v>91</v>
      </c>
      <c r="AE25" s="36" t="s">
        <v>111</v>
      </c>
      <c r="AF25" s="36" t="s">
        <v>110</v>
      </c>
      <c r="AG25" s="36" t="s">
        <v>111</v>
      </c>
      <c r="AH25" s="36" t="s">
        <v>111</v>
      </c>
      <c r="AI25" s="36" t="s">
        <v>111</v>
      </c>
      <c r="AJ25" s="36" t="s">
        <v>111</v>
      </c>
      <c r="AK25" s="36" t="s">
        <v>110</v>
      </c>
    </row>
    <row r="26" spans="1:38" ht="25" x14ac:dyDescent="0.25">
      <c r="A26" s="36">
        <v>24</v>
      </c>
      <c r="B26" s="37">
        <v>43216</v>
      </c>
      <c r="C26" s="36" t="s">
        <v>165</v>
      </c>
      <c r="D26" s="36" t="s">
        <v>184</v>
      </c>
      <c r="E26" s="36" t="s">
        <v>89</v>
      </c>
      <c r="F26" s="36" t="s">
        <v>142</v>
      </c>
      <c r="G26" s="36" t="s">
        <v>112</v>
      </c>
      <c r="H26" s="36" t="s">
        <v>131</v>
      </c>
      <c r="I26" s="36" t="s">
        <v>132</v>
      </c>
      <c r="J26" s="36" t="s">
        <v>102</v>
      </c>
      <c r="K26" s="36">
        <v>4</v>
      </c>
      <c r="L26" s="36">
        <v>6</v>
      </c>
      <c r="M26" s="36">
        <v>4</v>
      </c>
      <c r="N26" s="36">
        <v>6</v>
      </c>
      <c r="O26" s="36">
        <v>6</v>
      </c>
      <c r="P26" s="36">
        <v>8</v>
      </c>
      <c r="Q26" s="36">
        <v>5</v>
      </c>
      <c r="R26" s="36">
        <v>7</v>
      </c>
      <c r="S26" s="36">
        <v>4</v>
      </c>
      <c r="T26" s="36" t="s">
        <v>132</v>
      </c>
      <c r="U26" s="36" t="s">
        <v>104</v>
      </c>
      <c r="V26" s="36">
        <v>8</v>
      </c>
      <c r="W26" s="36" t="s">
        <v>105</v>
      </c>
      <c r="X26" s="36" t="s">
        <v>105</v>
      </c>
      <c r="Y26" s="36" t="s">
        <v>105</v>
      </c>
      <c r="Z26" s="36" t="s">
        <v>105</v>
      </c>
      <c r="AA26" s="36" t="s">
        <v>106</v>
      </c>
      <c r="AB26" s="36" t="s">
        <v>106</v>
      </c>
      <c r="AC26" s="36" t="s">
        <v>105</v>
      </c>
      <c r="AD26" s="36" t="s">
        <v>91</v>
      </c>
      <c r="AE26" s="36" t="s">
        <v>110</v>
      </c>
      <c r="AF26" s="36" t="s">
        <v>110</v>
      </c>
      <c r="AG26" s="36" t="s">
        <v>110</v>
      </c>
      <c r="AH26" s="36" t="s">
        <v>110</v>
      </c>
      <c r="AI26" s="36" t="s">
        <v>111</v>
      </c>
      <c r="AJ26" s="36" t="s">
        <v>111</v>
      </c>
      <c r="AK26" s="36" t="s">
        <v>110</v>
      </c>
    </row>
    <row r="27" spans="1:38" ht="25" x14ac:dyDescent="0.25">
      <c r="A27" s="36">
        <v>25</v>
      </c>
      <c r="B27" s="37">
        <v>43216</v>
      </c>
      <c r="C27" s="36" t="s">
        <v>165</v>
      </c>
      <c r="D27" s="36" t="s">
        <v>184</v>
      </c>
      <c r="E27" s="36" t="s">
        <v>89</v>
      </c>
      <c r="F27" s="36" t="s">
        <v>318</v>
      </c>
      <c r="G27" s="36" t="s">
        <v>124</v>
      </c>
      <c r="H27" s="36" t="s">
        <v>131</v>
      </c>
      <c r="I27" s="36" t="s">
        <v>132</v>
      </c>
      <c r="J27" s="36" t="s">
        <v>102</v>
      </c>
      <c r="K27" s="36">
        <v>5</v>
      </c>
      <c r="L27" s="36">
        <v>5</v>
      </c>
      <c r="M27" s="36">
        <v>5</v>
      </c>
      <c r="N27" s="36">
        <v>6</v>
      </c>
      <c r="O27" s="36">
        <v>8</v>
      </c>
      <c r="P27" s="36">
        <v>5</v>
      </c>
      <c r="Q27" s="36">
        <v>5</v>
      </c>
      <c r="R27" s="36">
        <v>6</v>
      </c>
      <c r="S27" s="36">
        <v>7</v>
      </c>
      <c r="T27" s="36" t="s">
        <v>132</v>
      </c>
      <c r="U27" s="36" t="s">
        <v>104</v>
      </c>
      <c r="V27" s="36">
        <v>10</v>
      </c>
      <c r="W27" s="36" t="s">
        <v>107</v>
      </c>
      <c r="X27" s="36" t="s">
        <v>107</v>
      </c>
      <c r="Y27" s="36" t="s">
        <v>107</v>
      </c>
      <c r="Z27" s="36" t="s">
        <v>107</v>
      </c>
      <c r="AA27" s="36" t="s">
        <v>107</v>
      </c>
      <c r="AB27" s="36" t="s">
        <v>107</v>
      </c>
      <c r="AC27" s="36" t="s">
        <v>106</v>
      </c>
      <c r="AD27" s="36" t="s">
        <v>218</v>
      </c>
      <c r="AE27" s="36" t="s">
        <v>110</v>
      </c>
      <c r="AF27" s="36" t="s">
        <v>111</v>
      </c>
      <c r="AG27" s="36" t="s">
        <v>111</v>
      </c>
      <c r="AH27" s="36" t="s">
        <v>111</v>
      </c>
      <c r="AI27" s="36" t="s">
        <v>111</v>
      </c>
      <c r="AJ27" s="36" t="s">
        <v>111</v>
      </c>
      <c r="AK27" s="36" t="s">
        <v>111</v>
      </c>
    </row>
    <row r="28" spans="1:38" ht="25" x14ac:dyDescent="0.25">
      <c r="A28" s="36">
        <v>26</v>
      </c>
      <c r="B28" s="37">
        <v>43216</v>
      </c>
      <c r="C28" s="36" t="s">
        <v>165</v>
      </c>
      <c r="D28" s="36" t="s">
        <v>184</v>
      </c>
      <c r="E28" s="36" t="s">
        <v>89</v>
      </c>
      <c r="F28" s="36" t="s">
        <v>134</v>
      </c>
      <c r="G28" s="36" t="s">
        <v>154</v>
      </c>
      <c r="H28" s="36" t="s">
        <v>131</v>
      </c>
      <c r="I28" s="36" t="s">
        <v>132</v>
      </c>
      <c r="J28" s="36" t="s">
        <v>102</v>
      </c>
      <c r="K28" s="36">
        <v>10</v>
      </c>
      <c r="L28" s="36">
        <v>10</v>
      </c>
      <c r="M28" s="36">
        <v>5</v>
      </c>
      <c r="N28" s="36">
        <v>10</v>
      </c>
      <c r="O28" s="36">
        <v>10</v>
      </c>
      <c r="P28" s="36">
        <v>10</v>
      </c>
      <c r="Q28" s="36">
        <v>10</v>
      </c>
      <c r="R28" s="36">
        <v>8</v>
      </c>
      <c r="S28" s="36">
        <v>7</v>
      </c>
      <c r="T28" s="36" t="s">
        <v>132</v>
      </c>
      <c r="U28" s="36" t="s">
        <v>104</v>
      </c>
      <c r="V28" s="36">
        <v>9</v>
      </c>
      <c r="W28" s="36" t="s">
        <v>105</v>
      </c>
      <c r="X28" s="36" t="s">
        <v>105</v>
      </c>
      <c r="Y28" s="36" t="s">
        <v>106</v>
      </c>
      <c r="Z28" s="36" t="s">
        <v>106</v>
      </c>
      <c r="AA28" s="36" t="s">
        <v>92</v>
      </c>
      <c r="AB28" s="36" t="s">
        <v>107</v>
      </c>
      <c r="AC28" s="36" t="s">
        <v>105</v>
      </c>
      <c r="AD28" s="36" t="s">
        <v>91</v>
      </c>
      <c r="AE28" s="36" t="s">
        <v>110</v>
      </c>
      <c r="AF28" s="36" t="s">
        <v>111</v>
      </c>
      <c r="AG28" s="36" t="s">
        <v>111</v>
      </c>
      <c r="AH28" s="36" t="s">
        <v>111</v>
      </c>
      <c r="AI28" s="36" t="s">
        <v>111</v>
      </c>
      <c r="AJ28" s="36" t="s">
        <v>111</v>
      </c>
      <c r="AK28" s="36" t="s">
        <v>111</v>
      </c>
    </row>
    <row r="29" spans="1:38" ht="37.5" hidden="1" x14ac:dyDescent="0.25">
      <c r="A29" s="36">
        <v>27</v>
      </c>
      <c r="B29" s="38">
        <v>43216</v>
      </c>
      <c r="C29" s="36" t="s">
        <v>165</v>
      </c>
      <c r="D29" s="36" t="s">
        <v>184</v>
      </c>
      <c r="E29" s="36" t="s">
        <v>89</v>
      </c>
      <c r="F29" s="36" t="s">
        <v>142</v>
      </c>
      <c r="G29" s="36" t="s">
        <v>112</v>
      </c>
      <c r="H29" s="36" t="s">
        <v>131</v>
      </c>
      <c r="I29" s="36" t="s">
        <v>132</v>
      </c>
      <c r="J29" s="36" t="s">
        <v>102</v>
      </c>
      <c r="K29" s="36">
        <v>6</v>
      </c>
      <c r="L29" s="36">
        <v>10</v>
      </c>
      <c r="M29" s="36">
        <v>10</v>
      </c>
      <c r="N29" s="36">
        <v>6</v>
      </c>
      <c r="O29" s="36">
        <v>10</v>
      </c>
      <c r="P29" s="36">
        <v>10</v>
      </c>
      <c r="Q29" s="36">
        <v>7</v>
      </c>
      <c r="R29" s="36">
        <v>10</v>
      </c>
      <c r="S29" s="36">
        <v>10</v>
      </c>
      <c r="T29" s="36" t="s">
        <v>102</v>
      </c>
      <c r="U29" s="36" t="s">
        <v>104</v>
      </c>
      <c r="V29" s="36">
        <v>10</v>
      </c>
      <c r="W29" s="36" t="s">
        <v>107</v>
      </c>
      <c r="X29" s="36" t="s">
        <v>107</v>
      </c>
      <c r="Y29" s="36" t="s">
        <v>107</v>
      </c>
      <c r="Z29" s="36" t="s">
        <v>107</v>
      </c>
      <c r="AA29" s="36" t="s">
        <v>107</v>
      </c>
      <c r="AB29" s="36" t="s">
        <v>107</v>
      </c>
      <c r="AC29" s="36" t="s">
        <v>107</v>
      </c>
      <c r="AD29" s="36" t="s">
        <v>91</v>
      </c>
      <c r="AE29" s="36" t="s">
        <v>111</v>
      </c>
      <c r="AF29" s="36" t="s">
        <v>111</v>
      </c>
      <c r="AG29" s="36" t="s">
        <v>111</v>
      </c>
      <c r="AH29" s="36" t="s">
        <v>111</v>
      </c>
      <c r="AI29" s="36" t="s">
        <v>111</v>
      </c>
      <c r="AJ29" s="36" t="s">
        <v>111</v>
      </c>
      <c r="AK29" s="36" t="s">
        <v>111</v>
      </c>
    </row>
    <row r="30" spans="1:38" ht="25" hidden="1" x14ac:dyDescent="0.25">
      <c r="A30" s="36">
        <v>28</v>
      </c>
      <c r="B30" s="38">
        <v>43216</v>
      </c>
      <c r="C30" s="36" t="s">
        <v>165</v>
      </c>
      <c r="D30" s="36" t="s">
        <v>166</v>
      </c>
      <c r="E30" s="36" t="s">
        <v>89</v>
      </c>
      <c r="F30" s="36" t="s">
        <v>134</v>
      </c>
      <c r="G30" s="36" t="s">
        <v>154</v>
      </c>
      <c r="H30" s="36" t="s">
        <v>131</v>
      </c>
      <c r="I30" s="36" t="s">
        <v>180</v>
      </c>
      <c r="J30" s="36" t="s">
        <v>181</v>
      </c>
      <c r="K30" s="36">
        <v>10</v>
      </c>
      <c r="L30" s="36">
        <v>10</v>
      </c>
      <c r="M30" s="36">
        <v>10</v>
      </c>
      <c r="N30" s="36">
        <v>10</v>
      </c>
      <c r="O30" s="36">
        <v>10</v>
      </c>
      <c r="P30" s="36">
        <v>10</v>
      </c>
      <c r="Q30" s="36">
        <v>10</v>
      </c>
      <c r="R30" s="36">
        <v>10</v>
      </c>
      <c r="S30" s="36">
        <v>10</v>
      </c>
      <c r="T30" s="36" t="s">
        <v>181</v>
      </c>
      <c r="U30" s="36" t="s">
        <v>175</v>
      </c>
      <c r="V30" s="36">
        <v>10</v>
      </c>
      <c r="W30" s="36" t="s">
        <v>107</v>
      </c>
      <c r="X30" s="36" t="s">
        <v>107</v>
      </c>
      <c r="Y30" s="36" t="s">
        <v>107</v>
      </c>
      <c r="Z30" s="36" t="s">
        <v>107</v>
      </c>
      <c r="AA30" s="36" t="s">
        <v>107</v>
      </c>
      <c r="AB30" s="36" t="s">
        <v>107</v>
      </c>
      <c r="AC30" s="36" t="s">
        <v>107</v>
      </c>
      <c r="AD30" s="36" t="s">
        <v>91</v>
      </c>
      <c r="AE30" s="36" t="s">
        <v>110</v>
      </c>
      <c r="AF30" s="36" t="s">
        <v>110</v>
      </c>
      <c r="AG30" s="36" t="s">
        <v>110</v>
      </c>
      <c r="AH30" s="36" t="s">
        <v>110</v>
      </c>
      <c r="AI30" s="36" t="s">
        <v>110</v>
      </c>
      <c r="AJ30" s="36" t="s">
        <v>110</v>
      </c>
      <c r="AK30" s="36" t="s">
        <v>110</v>
      </c>
    </row>
    <row r="31" spans="1:38" ht="12.5" hidden="1" x14ac:dyDescent="0.25">
      <c r="A31" s="36">
        <v>29</v>
      </c>
      <c r="B31" s="37">
        <v>43217</v>
      </c>
      <c r="C31" s="36" t="s">
        <v>165</v>
      </c>
      <c r="D31" s="36" t="s">
        <v>184</v>
      </c>
      <c r="E31" s="36" t="s">
        <v>89</v>
      </c>
      <c r="F31" s="36" t="s">
        <v>134</v>
      </c>
      <c r="G31" s="36" t="s">
        <v>135</v>
      </c>
      <c r="H31" s="36" t="s">
        <v>92</v>
      </c>
      <c r="I31" s="36" t="s">
        <v>92</v>
      </c>
      <c r="J31" s="36" t="s">
        <v>92</v>
      </c>
      <c r="K31" s="36" t="s">
        <v>92</v>
      </c>
      <c r="L31" s="36" t="s">
        <v>92</v>
      </c>
      <c r="M31" s="36" t="s">
        <v>92</v>
      </c>
      <c r="N31" s="36" t="s">
        <v>92</v>
      </c>
      <c r="O31" s="36" t="s">
        <v>92</v>
      </c>
      <c r="P31" s="36" t="s">
        <v>92</v>
      </c>
      <c r="Q31" s="36" t="s">
        <v>92</v>
      </c>
      <c r="R31" s="36" t="s">
        <v>92</v>
      </c>
      <c r="S31" s="36" t="s">
        <v>92</v>
      </c>
      <c r="T31" s="36" t="s">
        <v>92</v>
      </c>
      <c r="U31" s="36" t="s">
        <v>92</v>
      </c>
      <c r="V31" s="36" t="s">
        <v>92</v>
      </c>
      <c r="W31" s="36" t="s">
        <v>92</v>
      </c>
      <c r="X31" s="36" t="s">
        <v>92</v>
      </c>
      <c r="Y31" s="36" t="s">
        <v>92</v>
      </c>
      <c r="Z31" s="36" t="s">
        <v>92</v>
      </c>
      <c r="AA31" s="36" t="s">
        <v>92</v>
      </c>
      <c r="AB31" s="36" t="s">
        <v>92</v>
      </c>
      <c r="AC31" s="36" t="s">
        <v>92</v>
      </c>
      <c r="AD31" s="36" t="s">
        <v>91</v>
      </c>
      <c r="AE31" s="36" t="s">
        <v>92</v>
      </c>
      <c r="AF31" s="36" t="s">
        <v>92</v>
      </c>
      <c r="AG31" s="36" t="s">
        <v>92</v>
      </c>
      <c r="AH31" s="36" t="s">
        <v>92</v>
      </c>
      <c r="AI31" s="36" t="s">
        <v>92</v>
      </c>
      <c r="AJ31" s="36" t="s">
        <v>92</v>
      </c>
      <c r="AK31" s="36" t="s">
        <v>92</v>
      </c>
      <c r="AL31" s="36" t="s">
        <v>222</v>
      </c>
    </row>
    <row r="32" spans="1:38" ht="25" x14ac:dyDescent="0.25">
      <c r="A32" s="36">
        <v>30</v>
      </c>
      <c r="B32" s="37">
        <v>43217</v>
      </c>
      <c r="C32" s="36" t="s">
        <v>165</v>
      </c>
      <c r="D32" s="36" t="s">
        <v>184</v>
      </c>
      <c r="E32" s="36" t="s">
        <v>89</v>
      </c>
      <c r="F32" s="36" t="s">
        <v>142</v>
      </c>
      <c r="G32" s="36" t="s">
        <v>112</v>
      </c>
      <c r="H32" s="36" t="s">
        <v>132</v>
      </c>
      <c r="I32" s="36" t="s">
        <v>181</v>
      </c>
      <c r="J32" s="36" t="s">
        <v>102</v>
      </c>
      <c r="K32" s="36">
        <v>10</v>
      </c>
      <c r="L32" s="36">
        <v>10</v>
      </c>
      <c r="M32" s="36">
        <v>3</v>
      </c>
      <c r="N32" s="36">
        <v>10</v>
      </c>
      <c r="O32" s="36">
        <v>8</v>
      </c>
      <c r="P32" s="36">
        <v>1</v>
      </c>
      <c r="Q32" s="36">
        <v>10</v>
      </c>
      <c r="R32" s="36">
        <v>10</v>
      </c>
      <c r="S32" s="36" t="s">
        <v>92</v>
      </c>
      <c r="T32" s="36" t="s">
        <v>132</v>
      </c>
      <c r="U32" s="36" t="s">
        <v>104</v>
      </c>
      <c r="V32" s="36">
        <v>6</v>
      </c>
      <c r="W32" s="36" t="s">
        <v>108</v>
      </c>
      <c r="X32" s="36" t="s">
        <v>92</v>
      </c>
      <c r="Y32" s="36" t="s">
        <v>108</v>
      </c>
      <c r="Z32" s="36" t="s">
        <v>108</v>
      </c>
      <c r="AA32" s="36" t="s">
        <v>92</v>
      </c>
      <c r="AB32" s="36" t="s">
        <v>92</v>
      </c>
      <c r="AC32" s="36" t="s">
        <v>92</v>
      </c>
      <c r="AD32" s="36" t="s">
        <v>91</v>
      </c>
      <c r="AE32" s="36" t="s">
        <v>111</v>
      </c>
      <c r="AF32" s="36" t="s">
        <v>92</v>
      </c>
      <c r="AG32" s="36" t="s">
        <v>111</v>
      </c>
      <c r="AH32" s="36" t="s">
        <v>111</v>
      </c>
      <c r="AI32" s="36" t="s">
        <v>111</v>
      </c>
      <c r="AJ32" s="36" t="s">
        <v>92</v>
      </c>
      <c r="AK32" s="36" t="s">
        <v>92</v>
      </c>
    </row>
    <row r="33" spans="1:38" ht="37.5" hidden="1" x14ac:dyDescent="0.25">
      <c r="A33" s="36">
        <v>31</v>
      </c>
      <c r="B33" s="37">
        <v>43217</v>
      </c>
      <c r="C33" s="36" t="s">
        <v>165</v>
      </c>
      <c r="D33" s="36" t="s">
        <v>184</v>
      </c>
      <c r="E33" s="36" t="s">
        <v>89</v>
      </c>
      <c r="F33" s="36" t="s">
        <v>142</v>
      </c>
      <c r="G33" s="36" t="s">
        <v>112</v>
      </c>
      <c r="H33" s="36" t="s">
        <v>132</v>
      </c>
      <c r="I33" s="36" t="s">
        <v>181</v>
      </c>
      <c r="J33" s="36" t="s">
        <v>102</v>
      </c>
      <c r="K33" s="36">
        <v>1</v>
      </c>
      <c r="L33" s="36">
        <v>3</v>
      </c>
      <c r="M33" s="36">
        <v>6</v>
      </c>
      <c r="N33" s="36">
        <v>1</v>
      </c>
      <c r="O33" s="36">
        <v>1</v>
      </c>
      <c r="P33" s="36">
        <v>3</v>
      </c>
      <c r="Q33" s="36">
        <v>2</v>
      </c>
      <c r="R33" s="36">
        <v>4</v>
      </c>
      <c r="S33" s="36">
        <v>5</v>
      </c>
      <c r="T33" s="36" t="s">
        <v>102</v>
      </c>
      <c r="U33" s="36" t="s">
        <v>104</v>
      </c>
      <c r="V33" s="36">
        <v>7</v>
      </c>
      <c r="W33" s="36" t="s">
        <v>105</v>
      </c>
      <c r="X33" s="36" t="s">
        <v>106</v>
      </c>
      <c r="Y33" s="36" t="s">
        <v>106</v>
      </c>
      <c r="Z33" s="36" t="s">
        <v>107</v>
      </c>
      <c r="AA33" s="36" t="s">
        <v>106</v>
      </c>
      <c r="AB33" s="36" t="s">
        <v>107</v>
      </c>
      <c r="AC33" s="36" t="s">
        <v>105</v>
      </c>
      <c r="AD33" s="36" t="s">
        <v>91</v>
      </c>
      <c r="AE33" s="36" t="s">
        <v>110</v>
      </c>
      <c r="AF33" s="36" t="s">
        <v>110</v>
      </c>
      <c r="AG33" s="36" t="s">
        <v>110</v>
      </c>
      <c r="AH33" s="36" t="s">
        <v>109</v>
      </c>
      <c r="AI33" s="36" t="s">
        <v>109</v>
      </c>
      <c r="AJ33" s="36" t="s">
        <v>109</v>
      </c>
      <c r="AK33" s="36" t="s">
        <v>109</v>
      </c>
    </row>
    <row r="34" spans="1:38" ht="37.5" x14ac:dyDescent="0.25">
      <c r="A34" s="36">
        <v>32</v>
      </c>
      <c r="B34" s="37">
        <v>43217</v>
      </c>
      <c r="C34" s="36" t="s">
        <v>165</v>
      </c>
      <c r="D34" s="36" t="s">
        <v>184</v>
      </c>
      <c r="E34" s="36" t="s">
        <v>89</v>
      </c>
      <c r="F34" s="36" t="s">
        <v>318</v>
      </c>
      <c r="G34" s="36" t="s">
        <v>124</v>
      </c>
      <c r="H34" s="36" t="s">
        <v>132</v>
      </c>
      <c r="I34" s="36" t="s">
        <v>181</v>
      </c>
      <c r="J34" s="36" t="s">
        <v>102</v>
      </c>
      <c r="K34" s="36">
        <v>6</v>
      </c>
      <c r="L34" s="36">
        <v>6</v>
      </c>
      <c r="M34" s="36">
        <v>6</v>
      </c>
      <c r="N34" s="36">
        <v>5</v>
      </c>
      <c r="O34" s="36">
        <v>6</v>
      </c>
      <c r="P34" s="36">
        <v>6</v>
      </c>
      <c r="Q34" s="36">
        <v>5</v>
      </c>
      <c r="R34" s="36">
        <v>5</v>
      </c>
      <c r="S34" s="36">
        <v>5</v>
      </c>
      <c r="T34" s="36" t="s">
        <v>132</v>
      </c>
      <c r="U34" s="36" t="s">
        <v>104</v>
      </c>
      <c r="V34" s="36">
        <v>10</v>
      </c>
      <c r="W34" s="36" t="s">
        <v>106</v>
      </c>
      <c r="X34" s="36" t="s">
        <v>105</v>
      </c>
      <c r="Y34" s="36" t="s">
        <v>106</v>
      </c>
      <c r="Z34" s="36" t="s">
        <v>107</v>
      </c>
      <c r="AA34" s="36" t="s">
        <v>106</v>
      </c>
      <c r="AB34" s="36" t="s">
        <v>107</v>
      </c>
      <c r="AC34" s="36" t="s">
        <v>106</v>
      </c>
      <c r="AD34" s="36" t="s">
        <v>224</v>
      </c>
      <c r="AE34" s="36" t="s">
        <v>111</v>
      </c>
      <c r="AF34" s="36" t="s">
        <v>111</v>
      </c>
      <c r="AG34" s="36" t="s">
        <v>111</v>
      </c>
      <c r="AH34" s="36" t="s">
        <v>111</v>
      </c>
      <c r="AI34" s="36" t="s">
        <v>111</v>
      </c>
      <c r="AJ34" s="36" t="s">
        <v>111</v>
      </c>
      <c r="AK34" s="36" t="s">
        <v>111</v>
      </c>
    </row>
    <row r="35" spans="1:38" ht="25" x14ac:dyDescent="0.25">
      <c r="A35" s="36">
        <v>33</v>
      </c>
      <c r="B35" s="37">
        <v>43217</v>
      </c>
      <c r="C35" s="36" t="s">
        <v>165</v>
      </c>
      <c r="D35" s="36" t="s">
        <v>184</v>
      </c>
      <c r="E35" s="36" t="s">
        <v>89</v>
      </c>
      <c r="F35" s="36" t="s">
        <v>318</v>
      </c>
      <c r="G35" s="36" t="s">
        <v>94</v>
      </c>
      <c r="H35" s="36" t="s">
        <v>132</v>
      </c>
      <c r="I35" s="36" t="s">
        <v>181</v>
      </c>
      <c r="J35" s="36" t="s">
        <v>102</v>
      </c>
      <c r="K35" s="36">
        <v>10</v>
      </c>
      <c r="L35" s="36">
        <v>10</v>
      </c>
      <c r="M35" s="36">
        <v>10</v>
      </c>
      <c r="N35" s="36">
        <v>10</v>
      </c>
      <c r="O35" s="36">
        <v>10</v>
      </c>
      <c r="P35" s="36">
        <v>10</v>
      </c>
      <c r="Q35" s="36" t="s">
        <v>92</v>
      </c>
      <c r="R35" s="36" t="s">
        <v>92</v>
      </c>
      <c r="S35" s="36" t="s">
        <v>92</v>
      </c>
      <c r="T35" s="36" t="s">
        <v>132</v>
      </c>
      <c r="U35" s="36" t="s">
        <v>104</v>
      </c>
      <c r="V35" s="36">
        <v>10</v>
      </c>
      <c r="W35" s="36" t="s">
        <v>107</v>
      </c>
      <c r="X35" s="36" t="s">
        <v>107</v>
      </c>
      <c r="Y35" s="36" t="s">
        <v>107</v>
      </c>
      <c r="Z35" s="36" t="s">
        <v>107</v>
      </c>
      <c r="AA35" s="36" t="s">
        <v>107</v>
      </c>
      <c r="AB35" s="36" t="s">
        <v>107</v>
      </c>
      <c r="AC35" s="36" t="s">
        <v>107</v>
      </c>
      <c r="AD35" s="36" t="s">
        <v>91</v>
      </c>
      <c r="AE35" s="36" t="s">
        <v>111</v>
      </c>
      <c r="AF35" s="36" t="s">
        <v>111</v>
      </c>
      <c r="AG35" s="36" t="s">
        <v>111</v>
      </c>
      <c r="AH35" s="36" t="s">
        <v>111</v>
      </c>
      <c r="AI35" s="36" t="s">
        <v>111</v>
      </c>
      <c r="AJ35" s="36" t="s">
        <v>111</v>
      </c>
      <c r="AK35" s="36" t="s">
        <v>111</v>
      </c>
    </row>
    <row r="36" spans="1:38" ht="50" x14ac:dyDescent="0.25">
      <c r="A36" s="36">
        <v>34</v>
      </c>
      <c r="B36" s="37">
        <v>43217</v>
      </c>
      <c r="C36" s="36" t="s">
        <v>165</v>
      </c>
      <c r="D36" s="36" t="s">
        <v>184</v>
      </c>
      <c r="E36" s="36" t="s">
        <v>89</v>
      </c>
      <c r="F36" s="36" t="s">
        <v>318</v>
      </c>
      <c r="G36" s="36" t="s">
        <v>124</v>
      </c>
      <c r="H36" s="36" t="s">
        <v>132</v>
      </c>
      <c r="I36" s="36" t="s">
        <v>181</v>
      </c>
      <c r="J36" s="36" t="s">
        <v>102</v>
      </c>
      <c r="K36" s="36">
        <v>5</v>
      </c>
      <c r="L36" s="36">
        <v>5</v>
      </c>
      <c r="M36" s="36">
        <v>5</v>
      </c>
      <c r="N36" s="36">
        <v>2</v>
      </c>
      <c r="O36" s="36">
        <v>5</v>
      </c>
      <c r="P36" s="36">
        <v>6</v>
      </c>
      <c r="Q36" s="36">
        <v>1</v>
      </c>
      <c r="R36" s="36">
        <v>1</v>
      </c>
      <c r="S36" s="36">
        <v>1</v>
      </c>
      <c r="T36" s="36" t="s">
        <v>132</v>
      </c>
      <c r="U36" s="36" t="s">
        <v>104</v>
      </c>
      <c r="V36" s="36">
        <v>7</v>
      </c>
      <c r="W36" s="36" t="s">
        <v>105</v>
      </c>
      <c r="X36" s="36" t="s">
        <v>106</v>
      </c>
      <c r="Y36" s="36" t="s">
        <v>105</v>
      </c>
      <c r="Z36" s="36" t="s">
        <v>105</v>
      </c>
      <c r="AA36" s="36" t="s">
        <v>105</v>
      </c>
      <c r="AB36" s="36" t="s">
        <v>106</v>
      </c>
      <c r="AC36" s="36" t="s">
        <v>105</v>
      </c>
      <c r="AD36" s="36" t="s">
        <v>225</v>
      </c>
      <c r="AE36" s="36" t="s">
        <v>109</v>
      </c>
      <c r="AF36" s="36" t="s">
        <v>110</v>
      </c>
      <c r="AG36" s="36" t="s">
        <v>160</v>
      </c>
      <c r="AH36" s="36" t="s">
        <v>160</v>
      </c>
      <c r="AI36" s="36" t="s">
        <v>109</v>
      </c>
      <c r="AJ36" s="36" t="s">
        <v>109</v>
      </c>
      <c r="AK36" s="36" t="s">
        <v>160</v>
      </c>
      <c r="AL36" s="36"/>
    </row>
    <row r="37" spans="1:38" ht="37.5" hidden="1" x14ac:dyDescent="0.25">
      <c r="A37" s="36">
        <v>35</v>
      </c>
      <c r="B37" s="37">
        <v>43217</v>
      </c>
      <c r="C37" s="36" t="s">
        <v>165</v>
      </c>
      <c r="D37" s="36" t="s">
        <v>184</v>
      </c>
      <c r="E37" s="36" t="s">
        <v>89</v>
      </c>
      <c r="F37" s="36" t="s">
        <v>318</v>
      </c>
      <c r="G37" s="36" t="s">
        <v>124</v>
      </c>
      <c r="H37" s="36" t="s">
        <v>132</v>
      </c>
      <c r="I37" s="36" t="s">
        <v>181</v>
      </c>
      <c r="J37" s="36" t="s">
        <v>102</v>
      </c>
      <c r="K37" s="36">
        <v>5</v>
      </c>
      <c r="L37" s="36">
        <v>5</v>
      </c>
      <c r="M37" s="36">
        <v>5</v>
      </c>
      <c r="N37" s="36">
        <v>1</v>
      </c>
      <c r="O37" s="36">
        <v>1</v>
      </c>
      <c r="P37" s="36">
        <v>1</v>
      </c>
      <c r="Q37" s="36">
        <v>5</v>
      </c>
      <c r="R37" s="36">
        <v>5</v>
      </c>
      <c r="S37" s="36">
        <v>6</v>
      </c>
      <c r="T37" s="36" t="s">
        <v>102</v>
      </c>
      <c r="U37" s="36" t="s">
        <v>104</v>
      </c>
      <c r="V37" s="36">
        <v>10</v>
      </c>
      <c r="W37" s="36" t="s">
        <v>106</v>
      </c>
      <c r="X37" s="36" t="s">
        <v>106</v>
      </c>
      <c r="Y37" s="36" t="s">
        <v>105</v>
      </c>
      <c r="Z37" s="36" t="s">
        <v>105</v>
      </c>
      <c r="AA37" s="36" t="s">
        <v>105</v>
      </c>
      <c r="AB37" s="36" t="s">
        <v>106</v>
      </c>
      <c r="AC37" s="36" t="s">
        <v>105</v>
      </c>
      <c r="AD37" s="36" t="s">
        <v>91</v>
      </c>
      <c r="AE37" s="36" t="s">
        <v>110</v>
      </c>
      <c r="AF37" s="36" t="s">
        <v>110</v>
      </c>
      <c r="AG37" s="36" t="s">
        <v>109</v>
      </c>
      <c r="AH37" s="36" t="s">
        <v>110</v>
      </c>
      <c r="AI37" s="36" t="s">
        <v>110</v>
      </c>
      <c r="AJ37" s="36" t="s">
        <v>110</v>
      </c>
      <c r="AK37" s="36" t="s">
        <v>109</v>
      </c>
    </row>
    <row r="38" spans="1:38" ht="37.5" hidden="1" x14ac:dyDescent="0.25">
      <c r="A38" s="36">
        <v>36</v>
      </c>
      <c r="B38" s="37">
        <v>43217</v>
      </c>
      <c r="C38" s="36" t="s">
        <v>165</v>
      </c>
      <c r="D38" s="36" t="s">
        <v>184</v>
      </c>
      <c r="E38" s="36" t="s">
        <v>89</v>
      </c>
      <c r="F38" s="36" t="s">
        <v>318</v>
      </c>
      <c r="G38" s="36" t="s">
        <v>112</v>
      </c>
      <c r="H38" s="36" t="s">
        <v>132</v>
      </c>
      <c r="I38" s="36" t="s">
        <v>181</v>
      </c>
      <c r="J38" s="36" t="s">
        <v>102</v>
      </c>
      <c r="K38" s="36">
        <v>10</v>
      </c>
      <c r="L38" s="36">
        <v>7</v>
      </c>
      <c r="M38" s="36">
        <v>8</v>
      </c>
      <c r="N38" s="36">
        <v>10</v>
      </c>
      <c r="O38" s="36">
        <v>7</v>
      </c>
      <c r="P38" s="36">
        <v>7</v>
      </c>
      <c r="Q38" s="36">
        <v>10</v>
      </c>
      <c r="R38" s="36">
        <v>10</v>
      </c>
      <c r="S38" s="36">
        <v>8</v>
      </c>
      <c r="T38" s="36" t="s">
        <v>102</v>
      </c>
      <c r="U38" s="36" t="s">
        <v>104</v>
      </c>
      <c r="V38" s="36">
        <v>7</v>
      </c>
      <c r="W38" s="36" t="s">
        <v>106</v>
      </c>
      <c r="X38" s="36" t="s">
        <v>92</v>
      </c>
      <c r="Y38" s="36" t="s">
        <v>105</v>
      </c>
      <c r="Z38" s="36" t="s">
        <v>105</v>
      </c>
      <c r="AA38" s="36" t="s">
        <v>106</v>
      </c>
      <c r="AB38" s="36" t="s">
        <v>106</v>
      </c>
      <c r="AC38" s="36" t="s">
        <v>108</v>
      </c>
      <c r="AD38" s="36" t="s">
        <v>91</v>
      </c>
      <c r="AE38" s="36" t="s">
        <v>109</v>
      </c>
      <c r="AF38" s="36" t="s">
        <v>110</v>
      </c>
      <c r="AG38" s="36" t="s">
        <v>110</v>
      </c>
      <c r="AH38" s="36" t="s">
        <v>110</v>
      </c>
      <c r="AI38" s="36" t="s">
        <v>110</v>
      </c>
      <c r="AJ38" s="36" t="s">
        <v>110</v>
      </c>
      <c r="AK38" s="36" t="s">
        <v>110</v>
      </c>
    </row>
    <row r="39" spans="1:38" ht="25" hidden="1" x14ac:dyDescent="0.25">
      <c r="A39" s="36">
        <v>37</v>
      </c>
      <c r="B39" s="37">
        <v>43217</v>
      </c>
      <c r="C39" s="36" t="s">
        <v>165</v>
      </c>
      <c r="D39" s="36" t="s">
        <v>184</v>
      </c>
      <c r="E39" s="36" t="s">
        <v>89</v>
      </c>
      <c r="F39" s="36" t="s">
        <v>142</v>
      </c>
      <c r="G39" s="36" t="s">
        <v>143</v>
      </c>
      <c r="H39" s="36" t="s">
        <v>132</v>
      </c>
      <c r="I39" s="36" t="s">
        <v>181</v>
      </c>
      <c r="J39" s="36" t="s">
        <v>102</v>
      </c>
      <c r="K39" s="36">
        <v>5</v>
      </c>
      <c r="L39" s="36">
        <v>1</v>
      </c>
      <c r="M39" s="36">
        <v>1</v>
      </c>
      <c r="N39" s="36">
        <v>5</v>
      </c>
      <c r="O39" s="36">
        <v>1</v>
      </c>
      <c r="P39" s="36">
        <v>1</v>
      </c>
      <c r="Q39" s="36">
        <v>1</v>
      </c>
      <c r="R39" s="36">
        <v>1</v>
      </c>
      <c r="S39" s="36">
        <v>1</v>
      </c>
      <c r="T39" s="36" t="s">
        <v>92</v>
      </c>
      <c r="U39" s="36" t="s">
        <v>104</v>
      </c>
      <c r="V39" s="36">
        <v>10</v>
      </c>
      <c r="W39" s="36" t="s">
        <v>92</v>
      </c>
      <c r="X39" s="36" t="s">
        <v>92</v>
      </c>
      <c r="Y39" s="36" t="s">
        <v>92</v>
      </c>
      <c r="Z39" s="36" t="s">
        <v>92</v>
      </c>
      <c r="AA39" s="36" t="s">
        <v>92</v>
      </c>
      <c r="AB39" s="36" t="s">
        <v>92</v>
      </c>
      <c r="AC39" s="36" t="s">
        <v>92</v>
      </c>
      <c r="AD39" s="36" t="s">
        <v>91</v>
      </c>
      <c r="AE39" s="36" t="s">
        <v>92</v>
      </c>
      <c r="AF39" s="36" t="s">
        <v>92</v>
      </c>
      <c r="AG39" s="36" t="s">
        <v>92</v>
      </c>
      <c r="AH39" s="36" t="s">
        <v>92</v>
      </c>
      <c r="AI39" s="36" t="s">
        <v>92</v>
      </c>
      <c r="AJ39" s="36" t="s">
        <v>92</v>
      </c>
      <c r="AK39" s="36" t="s">
        <v>92</v>
      </c>
    </row>
    <row r="40" spans="1:38" ht="25" x14ac:dyDescent="0.25">
      <c r="A40" s="36">
        <v>38</v>
      </c>
      <c r="B40" s="37">
        <v>43217</v>
      </c>
      <c r="C40" s="36" t="s">
        <v>165</v>
      </c>
      <c r="D40" s="36" t="s">
        <v>184</v>
      </c>
      <c r="E40" s="36" t="s">
        <v>89</v>
      </c>
      <c r="F40" s="36" t="s">
        <v>142</v>
      </c>
      <c r="G40" s="36" t="s">
        <v>144</v>
      </c>
      <c r="H40" s="36" t="s">
        <v>132</v>
      </c>
      <c r="I40" s="36" t="s">
        <v>181</v>
      </c>
      <c r="J40" s="36" t="s">
        <v>102</v>
      </c>
      <c r="K40" s="36">
        <v>10</v>
      </c>
      <c r="L40" s="36">
        <v>10</v>
      </c>
      <c r="M40" s="36">
        <v>10</v>
      </c>
      <c r="N40" s="36">
        <v>10</v>
      </c>
      <c r="O40" s="36">
        <v>5</v>
      </c>
      <c r="P40" s="36">
        <v>5</v>
      </c>
      <c r="Q40" s="36">
        <v>10</v>
      </c>
      <c r="R40" s="36">
        <v>10</v>
      </c>
      <c r="S40" s="36">
        <v>5</v>
      </c>
      <c r="T40" s="36" t="s">
        <v>132</v>
      </c>
      <c r="U40" s="36" t="s">
        <v>104</v>
      </c>
      <c r="V40" s="36">
        <v>10</v>
      </c>
      <c r="W40" s="36" t="s">
        <v>106</v>
      </c>
      <c r="X40" s="36" t="s">
        <v>105</v>
      </c>
      <c r="Y40" s="36" t="s">
        <v>105</v>
      </c>
      <c r="Z40" s="36" t="s">
        <v>106</v>
      </c>
      <c r="AA40" s="36" t="s">
        <v>105</v>
      </c>
      <c r="AB40" s="36" t="s">
        <v>105</v>
      </c>
      <c r="AC40" s="36" t="s">
        <v>106</v>
      </c>
      <c r="AD40" s="36" t="s">
        <v>91</v>
      </c>
      <c r="AE40" s="36" t="s">
        <v>110</v>
      </c>
      <c r="AF40" s="36" t="s">
        <v>111</v>
      </c>
      <c r="AG40" s="36" t="s">
        <v>111</v>
      </c>
      <c r="AH40" s="36" t="s">
        <v>111</v>
      </c>
      <c r="AI40" s="36" t="s">
        <v>110</v>
      </c>
      <c r="AJ40" s="36" t="s">
        <v>110</v>
      </c>
      <c r="AK40" s="36" t="s">
        <v>111</v>
      </c>
    </row>
    <row r="41" spans="1:38" ht="25" hidden="1" x14ac:dyDescent="0.25">
      <c r="A41" s="36">
        <v>39</v>
      </c>
      <c r="B41" s="37">
        <v>43217</v>
      </c>
      <c r="C41" s="36" t="s">
        <v>165</v>
      </c>
      <c r="D41" s="36" t="s">
        <v>184</v>
      </c>
      <c r="E41" s="36" t="s">
        <v>89</v>
      </c>
      <c r="F41" s="36" t="s">
        <v>134</v>
      </c>
      <c r="G41" s="36" t="s">
        <v>135</v>
      </c>
      <c r="H41" s="36" t="s">
        <v>132</v>
      </c>
      <c r="I41" s="36" t="s">
        <v>181</v>
      </c>
      <c r="J41" s="36" t="s">
        <v>102</v>
      </c>
      <c r="K41" s="36">
        <v>5</v>
      </c>
      <c r="L41" s="36">
        <v>6</v>
      </c>
      <c r="M41" s="36">
        <v>4</v>
      </c>
      <c r="N41" s="36">
        <v>6</v>
      </c>
      <c r="O41" s="36">
        <v>6</v>
      </c>
      <c r="P41" s="36">
        <v>5</v>
      </c>
      <c r="Q41" s="36">
        <v>6</v>
      </c>
      <c r="R41" s="36">
        <v>5</v>
      </c>
      <c r="S41" s="36">
        <v>6</v>
      </c>
      <c r="T41" s="36" t="s">
        <v>181</v>
      </c>
      <c r="U41" s="36" t="s">
        <v>104</v>
      </c>
      <c r="V41" s="36">
        <v>6</v>
      </c>
      <c r="W41" s="36" t="s">
        <v>106</v>
      </c>
      <c r="X41" s="36" t="s">
        <v>106</v>
      </c>
      <c r="Y41" s="36" t="s">
        <v>105</v>
      </c>
      <c r="Z41" s="36" t="s">
        <v>105</v>
      </c>
      <c r="AA41" s="36" t="s">
        <v>106</v>
      </c>
      <c r="AB41" s="36" t="s">
        <v>105</v>
      </c>
      <c r="AC41" s="36" t="s">
        <v>158</v>
      </c>
      <c r="AD41" s="36" t="s">
        <v>91</v>
      </c>
      <c r="AE41" s="36" t="s">
        <v>110</v>
      </c>
      <c r="AF41" s="36" t="s">
        <v>109</v>
      </c>
      <c r="AG41" s="36" t="s">
        <v>109</v>
      </c>
      <c r="AH41" s="36" t="s">
        <v>110</v>
      </c>
      <c r="AI41" s="36" t="s">
        <v>110</v>
      </c>
      <c r="AJ41" s="36" t="s">
        <v>109</v>
      </c>
      <c r="AK41" s="36" t="s">
        <v>109</v>
      </c>
      <c r="AL41" s="36" t="s">
        <v>230</v>
      </c>
    </row>
    <row r="42" spans="1:38" ht="37.5" hidden="1" x14ac:dyDescent="0.25">
      <c r="A42" s="36">
        <v>40</v>
      </c>
      <c r="B42" s="37">
        <v>43217</v>
      </c>
      <c r="C42" s="36" t="s">
        <v>165</v>
      </c>
      <c r="D42" s="36" t="s">
        <v>213</v>
      </c>
      <c r="E42" s="36" t="s">
        <v>89</v>
      </c>
      <c r="F42" s="36" t="s">
        <v>142</v>
      </c>
      <c r="G42" s="36" t="s">
        <v>112</v>
      </c>
      <c r="H42" s="36" t="s">
        <v>131</v>
      </c>
      <c r="I42" s="36" t="s">
        <v>180</v>
      </c>
      <c r="J42" s="36" t="s">
        <v>101</v>
      </c>
      <c r="K42" s="36">
        <v>1</v>
      </c>
      <c r="L42" s="36">
        <v>1</v>
      </c>
      <c r="M42" s="36">
        <v>5</v>
      </c>
      <c r="N42" s="36">
        <v>1</v>
      </c>
      <c r="O42" s="36">
        <v>5</v>
      </c>
      <c r="P42" s="36">
        <v>1</v>
      </c>
      <c r="Q42" s="36">
        <v>5</v>
      </c>
      <c r="R42" s="36">
        <v>5</v>
      </c>
      <c r="S42" s="36">
        <v>5</v>
      </c>
      <c r="T42" s="36" t="s">
        <v>101</v>
      </c>
      <c r="U42" s="36" t="s">
        <v>104</v>
      </c>
      <c r="V42" s="36">
        <v>10</v>
      </c>
      <c r="W42" s="36" t="s">
        <v>106</v>
      </c>
      <c r="X42" s="36" t="s">
        <v>106</v>
      </c>
      <c r="Y42" s="36" t="s">
        <v>105</v>
      </c>
      <c r="Z42" s="36" t="s">
        <v>106</v>
      </c>
      <c r="AA42" s="36" t="s">
        <v>106</v>
      </c>
      <c r="AB42" s="36" t="s">
        <v>106</v>
      </c>
      <c r="AC42" s="36" t="s">
        <v>105</v>
      </c>
      <c r="AD42" s="36" t="s">
        <v>232</v>
      </c>
      <c r="AE42" s="36" t="s">
        <v>110</v>
      </c>
      <c r="AF42" s="36" t="s">
        <v>109</v>
      </c>
      <c r="AG42" s="36" t="s">
        <v>92</v>
      </c>
      <c r="AH42" s="36" t="s">
        <v>109</v>
      </c>
      <c r="AI42" s="36" t="s">
        <v>109</v>
      </c>
      <c r="AJ42" s="36" t="s">
        <v>109</v>
      </c>
      <c r="AK42" s="36" t="s">
        <v>92</v>
      </c>
    </row>
    <row r="43" spans="1:38" ht="25" hidden="1" x14ac:dyDescent="0.25">
      <c r="A43" s="36">
        <v>41</v>
      </c>
      <c r="B43" s="37">
        <v>43217</v>
      </c>
      <c r="C43" s="36" t="s">
        <v>165</v>
      </c>
      <c r="D43" s="36" t="s">
        <v>213</v>
      </c>
      <c r="E43" s="36" t="s">
        <v>89</v>
      </c>
      <c r="F43" s="36" t="s">
        <v>92</v>
      </c>
      <c r="G43" s="36" t="s">
        <v>92</v>
      </c>
      <c r="H43" s="36" t="s">
        <v>131</v>
      </c>
      <c r="I43" s="36" t="s">
        <v>180</v>
      </c>
      <c r="J43" s="36" t="s">
        <v>101</v>
      </c>
      <c r="K43" s="36">
        <v>5</v>
      </c>
      <c r="L43" s="36">
        <v>8</v>
      </c>
      <c r="M43" s="36">
        <v>8</v>
      </c>
      <c r="N43" s="36">
        <v>4</v>
      </c>
      <c r="O43" s="36">
        <v>7</v>
      </c>
      <c r="P43" s="36">
        <v>6</v>
      </c>
      <c r="Q43" s="36">
        <v>6</v>
      </c>
      <c r="R43" s="36">
        <v>7</v>
      </c>
      <c r="S43" s="36">
        <v>5</v>
      </c>
      <c r="T43" s="36" t="s">
        <v>131</v>
      </c>
      <c r="U43" s="36" t="s">
        <v>104</v>
      </c>
      <c r="V43" s="36">
        <v>9</v>
      </c>
      <c r="W43" s="36" t="s">
        <v>106</v>
      </c>
      <c r="X43" s="36" t="s">
        <v>105</v>
      </c>
      <c r="Y43" s="36" t="s">
        <v>106</v>
      </c>
      <c r="Z43" s="36" t="s">
        <v>106</v>
      </c>
      <c r="AA43" s="36" t="s">
        <v>105</v>
      </c>
      <c r="AB43" s="36" t="s">
        <v>106</v>
      </c>
      <c r="AC43" s="36" t="s">
        <v>105</v>
      </c>
      <c r="AD43" s="36" t="s">
        <v>91</v>
      </c>
      <c r="AE43" s="36" t="s">
        <v>110</v>
      </c>
      <c r="AF43" s="36" t="s">
        <v>110</v>
      </c>
      <c r="AG43" s="36" t="s">
        <v>109</v>
      </c>
      <c r="AH43" s="36" t="s">
        <v>110</v>
      </c>
      <c r="AI43" s="36" t="s">
        <v>110</v>
      </c>
      <c r="AJ43" s="36" t="s">
        <v>110</v>
      </c>
      <c r="AK43" s="36" t="s">
        <v>109</v>
      </c>
    </row>
    <row r="44" spans="1:38" ht="25" hidden="1" x14ac:dyDescent="0.25">
      <c r="A44" s="36">
        <v>42</v>
      </c>
      <c r="B44" s="37">
        <v>43217</v>
      </c>
      <c r="C44" s="36" t="s">
        <v>165</v>
      </c>
      <c r="D44" s="36" t="s">
        <v>213</v>
      </c>
      <c r="E44" s="36" t="s">
        <v>89</v>
      </c>
      <c r="F44" s="36" t="s">
        <v>134</v>
      </c>
      <c r="G44" s="36" t="s">
        <v>154</v>
      </c>
      <c r="H44" s="36" t="s">
        <v>131</v>
      </c>
      <c r="I44" s="36" t="s">
        <v>180</v>
      </c>
      <c r="J44" s="36" t="s">
        <v>101</v>
      </c>
      <c r="K44" s="36">
        <v>5</v>
      </c>
      <c r="L44" s="36">
        <v>5</v>
      </c>
      <c r="M44" s="36">
        <v>5</v>
      </c>
      <c r="N44" s="36">
        <v>5</v>
      </c>
      <c r="O44" s="36">
        <v>5</v>
      </c>
      <c r="P44" s="36">
        <v>5</v>
      </c>
      <c r="Q44" s="36">
        <v>5</v>
      </c>
      <c r="R44" s="36">
        <v>5</v>
      </c>
      <c r="S44" s="36">
        <v>5</v>
      </c>
      <c r="T44" s="36" t="s">
        <v>131</v>
      </c>
      <c r="U44" s="36" t="s">
        <v>104</v>
      </c>
      <c r="V44" s="36">
        <v>10</v>
      </c>
      <c r="W44" s="36" t="s">
        <v>107</v>
      </c>
      <c r="X44" s="36" t="s">
        <v>92</v>
      </c>
      <c r="Y44" s="36" t="s">
        <v>92</v>
      </c>
      <c r="Z44" s="36" t="s">
        <v>92</v>
      </c>
      <c r="AA44" s="36" t="s">
        <v>92</v>
      </c>
      <c r="AB44" s="36" t="s">
        <v>92</v>
      </c>
      <c r="AC44" s="36" t="s">
        <v>92</v>
      </c>
      <c r="AD44" s="36" t="s">
        <v>91</v>
      </c>
      <c r="AE44" s="36" t="s">
        <v>111</v>
      </c>
      <c r="AF44" s="36" t="s">
        <v>92</v>
      </c>
      <c r="AG44" s="36" t="s">
        <v>92</v>
      </c>
      <c r="AH44" s="36" t="s">
        <v>92</v>
      </c>
      <c r="AI44" s="36" t="s">
        <v>92</v>
      </c>
      <c r="AJ44" s="36" t="s">
        <v>92</v>
      </c>
      <c r="AK44" s="36" t="s">
        <v>92</v>
      </c>
    </row>
    <row r="45" spans="1:38" ht="25" hidden="1" x14ac:dyDescent="0.25">
      <c r="A45" s="36">
        <v>43</v>
      </c>
      <c r="B45" s="37">
        <v>43217</v>
      </c>
      <c r="C45" s="36" t="s">
        <v>165</v>
      </c>
      <c r="D45" s="36" t="s">
        <v>213</v>
      </c>
      <c r="E45" s="36" t="s">
        <v>89</v>
      </c>
      <c r="F45" s="36" t="s">
        <v>134</v>
      </c>
      <c r="G45" s="36" t="s">
        <v>135</v>
      </c>
      <c r="H45" s="36" t="s">
        <v>131</v>
      </c>
      <c r="I45" s="36" t="s">
        <v>180</v>
      </c>
      <c r="J45" s="36" t="s">
        <v>101</v>
      </c>
      <c r="K45" s="36">
        <v>10</v>
      </c>
      <c r="L45" s="36">
        <v>10</v>
      </c>
      <c r="M45" s="36">
        <v>10</v>
      </c>
      <c r="N45" s="36">
        <v>5</v>
      </c>
      <c r="O45" s="36">
        <v>10</v>
      </c>
      <c r="P45" s="36">
        <v>5</v>
      </c>
      <c r="Q45" s="36">
        <v>2</v>
      </c>
      <c r="R45" s="36">
        <v>2</v>
      </c>
      <c r="S45" s="36">
        <v>6</v>
      </c>
      <c r="T45" s="36" t="s">
        <v>131</v>
      </c>
      <c r="U45" s="36" t="s">
        <v>104</v>
      </c>
      <c r="V45" s="36">
        <v>10</v>
      </c>
      <c r="W45" s="36" t="s">
        <v>92</v>
      </c>
      <c r="X45" s="36" t="s">
        <v>108</v>
      </c>
      <c r="Y45" s="36" t="s">
        <v>92</v>
      </c>
      <c r="Z45" s="36" t="s">
        <v>108</v>
      </c>
      <c r="AA45" s="36" t="s">
        <v>108</v>
      </c>
      <c r="AB45" s="36" t="s">
        <v>108</v>
      </c>
      <c r="AC45" s="36" t="s">
        <v>92</v>
      </c>
      <c r="AD45" s="36" t="s">
        <v>91</v>
      </c>
      <c r="AE45" s="36" t="s">
        <v>92</v>
      </c>
      <c r="AF45" s="36" t="s">
        <v>111</v>
      </c>
      <c r="AG45" s="36" t="s">
        <v>92</v>
      </c>
      <c r="AH45" s="36" t="s">
        <v>111</v>
      </c>
      <c r="AI45" s="36" t="s">
        <v>111</v>
      </c>
      <c r="AJ45" s="36" t="s">
        <v>110</v>
      </c>
      <c r="AK45" s="36" t="s">
        <v>111</v>
      </c>
    </row>
    <row r="46" spans="1:38" ht="25" hidden="1" x14ac:dyDescent="0.25">
      <c r="A46" s="36">
        <v>44</v>
      </c>
      <c r="B46" s="37">
        <v>43217</v>
      </c>
      <c r="C46" s="36" t="s">
        <v>165</v>
      </c>
      <c r="D46" s="36" t="s">
        <v>213</v>
      </c>
      <c r="E46" s="36" t="s">
        <v>89</v>
      </c>
      <c r="F46" s="36" t="s">
        <v>134</v>
      </c>
      <c r="G46" s="36" t="s">
        <v>195</v>
      </c>
      <c r="H46" s="36" t="s">
        <v>131</v>
      </c>
      <c r="I46" s="36" t="s">
        <v>180</v>
      </c>
      <c r="J46" s="36" t="s">
        <v>101</v>
      </c>
      <c r="K46" s="36">
        <v>10</v>
      </c>
      <c r="L46" s="36">
        <v>10</v>
      </c>
      <c r="M46" s="36">
        <v>10</v>
      </c>
      <c r="N46" s="36">
        <v>5</v>
      </c>
      <c r="O46" s="36">
        <v>10</v>
      </c>
      <c r="P46" s="36">
        <v>5</v>
      </c>
      <c r="Q46" s="36">
        <v>5</v>
      </c>
      <c r="R46" s="36">
        <v>10</v>
      </c>
      <c r="S46" s="36">
        <v>5</v>
      </c>
      <c r="T46" s="36" t="s">
        <v>131</v>
      </c>
      <c r="U46" s="36" t="s">
        <v>104</v>
      </c>
      <c r="V46" s="36">
        <v>10</v>
      </c>
      <c r="W46" s="36" t="s">
        <v>107</v>
      </c>
      <c r="X46" s="36" t="s">
        <v>107</v>
      </c>
      <c r="Y46" s="36" t="s">
        <v>92</v>
      </c>
      <c r="Z46" s="36" t="s">
        <v>106</v>
      </c>
      <c r="AA46" s="36" t="s">
        <v>106</v>
      </c>
      <c r="AB46" s="36" t="s">
        <v>105</v>
      </c>
      <c r="AC46" s="36" t="s">
        <v>107</v>
      </c>
      <c r="AD46" s="36" t="s">
        <v>91</v>
      </c>
      <c r="AE46" s="36" t="s">
        <v>111</v>
      </c>
      <c r="AF46" s="36" t="s">
        <v>110</v>
      </c>
      <c r="AG46" s="36" t="s">
        <v>110</v>
      </c>
      <c r="AH46" s="36" t="s">
        <v>110</v>
      </c>
      <c r="AI46" s="36" t="s">
        <v>111</v>
      </c>
      <c r="AJ46" s="36" t="s">
        <v>111</v>
      </c>
      <c r="AK46" s="36" t="s">
        <v>111</v>
      </c>
    </row>
    <row r="47" spans="1:38" ht="25" hidden="1" x14ac:dyDescent="0.25">
      <c r="A47" s="36">
        <v>45</v>
      </c>
      <c r="B47" s="37">
        <v>43217</v>
      </c>
      <c r="C47" s="36" t="s">
        <v>165</v>
      </c>
      <c r="D47" s="36" t="s">
        <v>213</v>
      </c>
      <c r="E47" s="36" t="s">
        <v>89</v>
      </c>
      <c r="F47" s="36" t="s">
        <v>318</v>
      </c>
      <c r="G47" s="36" t="s">
        <v>112</v>
      </c>
      <c r="H47" s="36" t="s">
        <v>131</v>
      </c>
      <c r="I47" s="36" t="s">
        <v>180</v>
      </c>
      <c r="J47" s="36" t="s">
        <v>101</v>
      </c>
      <c r="K47" s="36">
        <v>5</v>
      </c>
      <c r="L47" s="36">
        <v>6</v>
      </c>
      <c r="M47" s="36">
        <v>3</v>
      </c>
      <c r="N47" s="36">
        <v>7</v>
      </c>
      <c r="O47" s="36">
        <v>3</v>
      </c>
      <c r="P47" s="36">
        <v>1</v>
      </c>
      <c r="Q47" s="36">
        <v>4</v>
      </c>
      <c r="R47" s="36">
        <v>5</v>
      </c>
      <c r="S47" s="36">
        <v>3</v>
      </c>
      <c r="T47" s="36" t="s">
        <v>131</v>
      </c>
      <c r="U47" s="36" t="s">
        <v>104</v>
      </c>
      <c r="V47" s="36">
        <v>10</v>
      </c>
      <c r="W47" s="36" t="s">
        <v>106</v>
      </c>
      <c r="X47" s="36" t="s">
        <v>92</v>
      </c>
      <c r="Y47" s="36" t="s">
        <v>92</v>
      </c>
      <c r="Z47" s="36" t="s">
        <v>108</v>
      </c>
      <c r="AA47" s="36" t="s">
        <v>108</v>
      </c>
      <c r="AB47" s="36" t="s">
        <v>108</v>
      </c>
      <c r="AC47" s="36" t="s">
        <v>92</v>
      </c>
      <c r="AD47" s="36" t="s">
        <v>91</v>
      </c>
      <c r="AE47" s="36" t="s">
        <v>92</v>
      </c>
      <c r="AF47" s="36" t="s">
        <v>92</v>
      </c>
      <c r="AG47" s="36" t="s">
        <v>92</v>
      </c>
      <c r="AH47" s="36" t="s">
        <v>92</v>
      </c>
      <c r="AI47" s="36" t="s">
        <v>92</v>
      </c>
      <c r="AJ47" s="36" t="s">
        <v>117</v>
      </c>
      <c r="AK47" s="36" t="s">
        <v>92</v>
      </c>
    </row>
    <row r="48" spans="1:38" ht="25" hidden="1" x14ac:dyDescent="0.25">
      <c r="A48" s="36">
        <v>46</v>
      </c>
      <c r="B48" s="37">
        <v>43217</v>
      </c>
      <c r="C48" s="36" t="s">
        <v>165</v>
      </c>
      <c r="D48" s="36" t="s">
        <v>213</v>
      </c>
      <c r="E48" s="36" t="s">
        <v>89</v>
      </c>
      <c r="F48" s="36" t="s">
        <v>92</v>
      </c>
      <c r="G48" s="36" t="s">
        <v>92</v>
      </c>
      <c r="H48" s="36" t="s">
        <v>131</v>
      </c>
      <c r="I48" s="36" t="s">
        <v>180</v>
      </c>
      <c r="J48" s="36" t="s">
        <v>101</v>
      </c>
      <c r="K48" s="36">
        <v>5</v>
      </c>
      <c r="L48" s="36">
        <v>5</v>
      </c>
      <c r="M48" s="36">
        <v>6</v>
      </c>
      <c r="N48" s="36">
        <v>5</v>
      </c>
      <c r="O48" s="36">
        <v>6</v>
      </c>
      <c r="P48" s="36">
        <v>4</v>
      </c>
      <c r="Q48" s="36">
        <v>5</v>
      </c>
      <c r="R48" s="36">
        <v>4</v>
      </c>
      <c r="S48" s="36">
        <v>5</v>
      </c>
      <c r="T48" s="36" t="s">
        <v>131</v>
      </c>
      <c r="U48" s="36" t="s">
        <v>104</v>
      </c>
      <c r="V48" s="36">
        <v>7</v>
      </c>
      <c r="W48" s="36" t="s">
        <v>106</v>
      </c>
      <c r="X48" s="36" t="s">
        <v>105</v>
      </c>
      <c r="Y48" s="36" t="s">
        <v>105</v>
      </c>
      <c r="Z48" s="36" t="s">
        <v>106</v>
      </c>
      <c r="AA48" s="36" t="s">
        <v>106</v>
      </c>
      <c r="AB48" s="36" t="s">
        <v>107</v>
      </c>
      <c r="AC48" s="36" t="s">
        <v>106</v>
      </c>
      <c r="AD48" s="36" t="s">
        <v>235</v>
      </c>
      <c r="AE48" s="36" t="s">
        <v>109</v>
      </c>
      <c r="AF48" s="36" t="s">
        <v>160</v>
      </c>
      <c r="AG48" s="36" t="s">
        <v>110</v>
      </c>
      <c r="AH48" s="36" t="s">
        <v>110</v>
      </c>
      <c r="AI48" s="36" t="s">
        <v>109</v>
      </c>
      <c r="AJ48" s="36" t="s">
        <v>160</v>
      </c>
      <c r="AK48" s="36" t="s">
        <v>92</v>
      </c>
    </row>
    <row r="49" spans="1:37" ht="25" hidden="1" x14ac:dyDescent="0.25">
      <c r="A49" s="36">
        <v>47</v>
      </c>
      <c r="B49" s="37">
        <v>43223</v>
      </c>
      <c r="C49" s="36" t="s">
        <v>176</v>
      </c>
      <c r="D49" s="36" t="s">
        <v>192</v>
      </c>
      <c r="E49" s="36" t="s">
        <v>188</v>
      </c>
      <c r="F49" s="36" t="s">
        <v>318</v>
      </c>
      <c r="G49" s="36" t="s">
        <v>112</v>
      </c>
      <c r="H49" s="36" t="s">
        <v>193</v>
      </c>
      <c r="I49" s="36" t="s">
        <v>181</v>
      </c>
      <c r="J49" s="36" t="s">
        <v>101</v>
      </c>
      <c r="K49" s="36" t="s">
        <v>92</v>
      </c>
      <c r="L49" s="36">
        <v>8</v>
      </c>
      <c r="M49" s="36" t="s">
        <v>92</v>
      </c>
      <c r="N49" s="36">
        <v>4</v>
      </c>
      <c r="O49" s="36" t="s">
        <v>92</v>
      </c>
      <c r="P49" s="36" t="s">
        <v>92</v>
      </c>
      <c r="Q49" s="36" t="s">
        <v>92</v>
      </c>
      <c r="R49" s="36">
        <v>6</v>
      </c>
      <c r="S49" s="36" t="s">
        <v>92</v>
      </c>
      <c r="T49" s="36" t="s">
        <v>193</v>
      </c>
      <c r="U49" s="36" t="s">
        <v>104</v>
      </c>
      <c r="V49" s="36">
        <v>7</v>
      </c>
      <c r="W49" s="36" t="s">
        <v>92</v>
      </c>
      <c r="X49" s="36" t="s">
        <v>105</v>
      </c>
      <c r="Y49" s="36" t="s">
        <v>92</v>
      </c>
      <c r="Z49" s="36" t="s">
        <v>105</v>
      </c>
      <c r="AA49" s="36" t="s">
        <v>105</v>
      </c>
      <c r="AB49" s="36" t="s">
        <v>158</v>
      </c>
      <c r="AC49" s="36" t="s">
        <v>108</v>
      </c>
      <c r="AD49" s="36" t="s">
        <v>91</v>
      </c>
      <c r="AE49" s="36" t="s">
        <v>109</v>
      </c>
      <c r="AF49" s="36" t="s">
        <v>109</v>
      </c>
      <c r="AG49" s="36" t="s">
        <v>92</v>
      </c>
      <c r="AH49" s="36" t="s">
        <v>110</v>
      </c>
      <c r="AI49" s="36" t="s">
        <v>109</v>
      </c>
      <c r="AJ49" s="36" t="s">
        <v>110</v>
      </c>
      <c r="AK49" s="36" t="s">
        <v>160</v>
      </c>
    </row>
    <row r="50" spans="1:37" ht="25" hidden="1" x14ac:dyDescent="0.25">
      <c r="A50" s="36">
        <v>48</v>
      </c>
      <c r="B50" s="37">
        <v>43223</v>
      </c>
      <c r="C50" s="36" t="s">
        <v>176</v>
      </c>
      <c r="D50" s="36" t="s">
        <v>192</v>
      </c>
      <c r="E50" s="36" t="s">
        <v>188</v>
      </c>
      <c r="F50" s="36" t="s">
        <v>142</v>
      </c>
      <c r="G50" s="36" t="s">
        <v>143</v>
      </c>
      <c r="H50" s="36" t="s">
        <v>193</v>
      </c>
      <c r="I50" s="36" t="s">
        <v>181</v>
      </c>
      <c r="J50" s="36" t="s">
        <v>101</v>
      </c>
      <c r="K50" s="36">
        <v>1</v>
      </c>
      <c r="L50" s="36">
        <v>5</v>
      </c>
      <c r="M50" s="36">
        <v>3</v>
      </c>
      <c r="N50" s="36">
        <v>3</v>
      </c>
      <c r="O50" s="36">
        <v>5</v>
      </c>
      <c r="P50" s="36">
        <v>5</v>
      </c>
      <c r="Q50" s="36">
        <v>5</v>
      </c>
      <c r="R50" s="36">
        <v>3</v>
      </c>
      <c r="S50" s="36">
        <v>4</v>
      </c>
      <c r="T50" s="36" t="s">
        <v>181</v>
      </c>
      <c r="U50" s="36" t="s">
        <v>104</v>
      </c>
      <c r="V50" s="36">
        <v>5</v>
      </c>
      <c r="W50" s="36" t="s">
        <v>158</v>
      </c>
      <c r="X50" s="36" t="s">
        <v>105</v>
      </c>
      <c r="Y50" s="36" t="s">
        <v>106</v>
      </c>
      <c r="Z50" s="36" t="s">
        <v>106</v>
      </c>
      <c r="AA50" s="36" t="s">
        <v>106</v>
      </c>
      <c r="AB50" s="36" t="s">
        <v>106</v>
      </c>
      <c r="AC50" s="36" t="s">
        <v>105</v>
      </c>
      <c r="AD50" s="36" t="s">
        <v>91</v>
      </c>
      <c r="AE50" s="36" t="s">
        <v>109</v>
      </c>
      <c r="AF50" s="36" t="s">
        <v>111</v>
      </c>
      <c r="AG50" s="36" t="s">
        <v>111</v>
      </c>
      <c r="AH50" s="36" t="s">
        <v>111</v>
      </c>
      <c r="AI50" s="36" t="s">
        <v>110</v>
      </c>
      <c r="AJ50" s="36" t="s">
        <v>111</v>
      </c>
      <c r="AK50" s="36" t="s">
        <v>110</v>
      </c>
    </row>
    <row r="51" spans="1:37" ht="25" hidden="1" x14ac:dyDescent="0.25">
      <c r="A51" s="36">
        <v>49</v>
      </c>
      <c r="B51" s="37">
        <v>43223</v>
      </c>
      <c r="C51" s="36" t="s">
        <v>176</v>
      </c>
      <c r="D51" s="36" t="s">
        <v>192</v>
      </c>
      <c r="E51" s="36" t="s">
        <v>188</v>
      </c>
      <c r="F51" s="36" t="s">
        <v>134</v>
      </c>
      <c r="G51" s="36" t="s">
        <v>135</v>
      </c>
      <c r="H51" s="36" t="s">
        <v>193</v>
      </c>
      <c r="I51" s="36" t="s">
        <v>181</v>
      </c>
      <c r="J51" s="36" t="s">
        <v>101</v>
      </c>
      <c r="K51" s="36">
        <v>5</v>
      </c>
      <c r="L51" s="36">
        <v>5</v>
      </c>
      <c r="M51" s="36">
        <v>5</v>
      </c>
      <c r="N51" s="36">
        <v>8</v>
      </c>
      <c r="O51" s="36">
        <v>5</v>
      </c>
      <c r="P51" s="36">
        <v>5</v>
      </c>
      <c r="Q51" s="36">
        <v>3</v>
      </c>
      <c r="R51" s="36">
        <v>3</v>
      </c>
      <c r="S51" s="36">
        <v>5</v>
      </c>
      <c r="T51" s="36" t="s">
        <v>181</v>
      </c>
      <c r="U51" s="36" t="s">
        <v>104</v>
      </c>
      <c r="V51" s="36">
        <v>5</v>
      </c>
      <c r="W51" s="36" t="s">
        <v>158</v>
      </c>
      <c r="X51" s="36" t="s">
        <v>105</v>
      </c>
      <c r="Y51" s="36" t="s">
        <v>105</v>
      </c>
      <c r="Z51" s="36" t="s">
        <v>158</v>
      </c>
      <c r="AA51" s="36" t="s">
        <v>105</v>
      </c>
      <c r="AB51" s="36" t="s">
        <v>105</v>
      </c>
      <c r="AC51" s="36" t="s">
        <v>105</v>
      </c>
      <c r="AD51" s="36" t="s">
        <v>237</v>
      </c>
      <c r="AE51" s="36" t="s">
        <v>109</v>
      </c>
      <c r="AF51" s="36" t="s">
        <v>109</v>
      </c>
      <c r="AG51" s="36" t="s">
        <v>109</v>
      </c>
      <c r="AH51" s="36" t="s">
        <v>109</v>
      </c>
      <c r="AI51" s="36" t="s">
        <v>109</v>
      </c>
      <c r="AJ51" s="36" t="s">
        <v>109</v>
      </c>
      <c r="AK51" s="36" t="s">
        <v>109</v>
      </c>
    </row>
    <row r="52" spans="1:37" ht="25" hidden="1" x14ac:dyDescent="0.25">
      <c r="A52" s="36">
        <v>50</v>
      </c>
      <c r="B52" s="37">
        <v>43223</v>
      </c>
      <c r="C52" s="36" t="s">
        <v>176</v>
      </c>
      <c r="D52" s="36" t="s">
        <v>192</v>
      </c>
      <c r="E52" s="36" t="s">
        <v>188</v>
      </c>
      <c r="F52" s="36" t="s">
        <v>134</v>
      </c>
      <c r="G52" s="36" t="s">
        <v>154</v>
      </c>
      <c r="H52" s="36" t="s">
        <v>193</v>
      </c>
      <c r="I52" s="36" t="s">
        <v>181</v>
      </c>
      <c r="J52" s="36" t="s">
        <v>101</v>
      </c>
      <c r="K52" s="36">
        <v>7</v>
      </c>
      <c r="L52" s="36">
        <v>5</v>
      </c>
      <c r="M52" s="36">
        <v>6</v>
      </c>
      <c r="N52" s="36">
        <v>7</v>
      </c>
      <c r="O52" s="36">
        <v>5</v>
      </c>
      <c r="P52" s="36">
        <v>3</v>
      </c>
      <c r="Q52" s="36">
        <v>7</v>
      </c>
      <c r="R52" s="36">
        <v>5</v>
      </c>
      <c r="S52" s="36">
        <v>3</v>
      </c>
      <c r="T52" s="36" t="s">
        <v>193</v>
      </c>
      <c r="U52" s="36" t="s">
        <v>104</v>
      </c>
      <c r="V52" s="36">
        <v>4</v>
      </c>
      <c r="W52" s="36" t="s">
        <v>158</v>
      </c>
      <c r="X52" s="36" t="s">
        <v>158</v>
      </c>
      <c r="Y52" s="36" t="s">
        <v>108</v>
      </c>
      <c r="Z52" s="36" t="s">
        <v>108</v>
      </c>
      <c r="AA52" s="36" t="s">
        <v>158</v>
      </c>
      <c r="AB52" s="36" t="s">
        <v>108</v>
      </c>
      <c r="AC52" s="36" t="s">
        <v>108</v>
      </c>
      <c r="AD52" s="36" t="s">
        <v>91</v>
      </c>
      <c r="AE52" s="36" t="s">
        <v>109</v>
      </c>
      <c r="AF52" s="36" t="s">
        <v>109</v>
      </c>
      <c r="AG52" s="36" t="s">
        <v>109</v>
      </c>
      <c r="AH52" s="36" t="s">
        <v>109</v>
      </c>
      <c r="AI52" s="36" t="s">
        <v>109</v>
      </c>
      <c r="AJ52" s="36" t="s">
        <v>109</v>
      </c>
      <c r="AK52" s="36" t="s">
        <v>109</v>
      </c>
    </row>
    <row r="53" spans="1:37" ht="25" hidden="1" x14ac:dyDescent="0.25">
      <c r="A53" s="36">
        <v>51</v>
      </c>
      <c r="B53" s="37">
        <v>43223</v>
      </c>
      <c r="C53" s="36" t="s">
        <v>176</v>
      </c>
      <c r="D53" s="36" t="s">
        <v>192</v>
      </c>
      <c r="E53" s="36" t="s">
        <v>188</v>
      </c>
      <c r="F53" s="36" t="s">
        <v>142</v>
      </c>
      <c r="G53" s="36" t="s">
        <v>144</v>
      </c>
      <c r="H53" s="36" t="s">
        <v>193</v>
      </c>
      <c r="I53" s="36" t="s">
        <v>181</v>
      </c>
      <c r="J53" s="36" t="s">
        <v>101</v>
      </c>
      <c r="K53" s="36">
        <v>8</v>
      </c>
      <c r="L53" s="36">
        <v>2</v>
      </c>
      <c r="M53" s="36">
        <v>2</v>
      </c>
      <c r="N53" s="36">
        <v>8</v>
      </c>
      <c r="O53" s="36">
        <v>2</v>
      </c>
      <c r="P53" s="36">
        <v>2</v>
      </c>
      <c r="Q53" s="36">
        <v>8</v>
      </c>
      <c r="R53" s="36">
        <v>2</v>
      </c>
      <c r="S53" s="36">
        <v>2</v>
      </c>
      <c r="T53" s="36" t="s">
        <v>92</v>
      </c>
      <c r="U53" s="36" t="s">
        <v>104</v>
      </c>
      <c r="V53" s="36">
        <v>5</v>
      </c>
      <c r="W53" s="36" t="s">
        <v>158</v>
      </c>
      <c r="X53" s="36" t="s">
        <v>158</v>
      </c>
      <c r="Y53" s="36" t="s">
        <v>158</v>
      </c>
      <c r="Z53" s="36" t="s">
        <v>158</v>
      </c>
      <c r="AA53" s="36" t="s">
        <v>158</v>
      </c>
      <c r="AB53" s="36" t="s">
        <v>158</v>
      </c>
      <c r="AC53" s="36" t="s">
        <v>158</v>
      </c>
      <c r="AD53" s="36" t="s">
        <v>91</v>
      </c>
      <c r="AE53" s="36" t="s">
        <v>110</v>
      </c>
      <c r="AF53" s="36" t="s">
        <v>110</v>
      </c>
      <c r="AG53" s="36" t="s">
        <v>110</v>
      </c>
      <c r="AH53" s="36" t="s">
        <v>110</v>
      </c>
      <c r="AI53" s="36" t="s">
        <v>110</v>
      </c>
      <c r="AJ53" s="36" t="s">
        <v>110</v>
      </c>
      <c r="AK53" s="36" t="s">
        <v>110</v>
      </c>
    </row>
    <row r="54" spans="1:37" ht="25" hidden="1" customHeight="1" x14ac:dyDescent="0.25">
      <c r="A54" s="36">
        <v>52</v>
      </c>
      <c r="B54" s="37">
        <v>43223</v>
      </c>
      <c r="C54" s="36" t="s">
        <v>176</v>
      </c>
      <c r="D54" s="36" t="s">
        <v>192</v>
      </c>
      <c r="E54" s="36" t="s">
        <v>188</v>
      </c>
      <c r="F54" s="36" t="s">
        <v>134</v>
      </c>
      <c r="G54" s="36" t="s">
        <v>135</v>
      </c>
      <c r="H54" s="36" t="s">
        <v>193</v>
      </c>
      <c r="I54" s="36" t="s">
        <v>181</v>
      </c>
      <c r="J54" s="36" t="s">
        <v>101</v>
      </c>
      <c r="K54" s="36">
        <v>8</v>
      </c>
      <c r="L54" s="36">
        <v>8</v>
      </c>
      <c r="M54" s="36">
        <v>8</v>
      </c>
      <c r="N54" s="36">
        <v>8</v>
      </c>
      <c r="O54" s="36">
        <v>8</v>
      </c>
      <c r="P54" s="36">
        <v>8</v>
      </c>
      <c r="Q54" s="36">
        <v>8</v>
      </c>
      <c r="R54" s="36">
        <v>8</v>
      </c>
      <c r="S54" s="36">
        <v>8</v>
      </c>
      <c r="T54" s="36" t="s">
        <v>193</v>
      </c>
      <c r="U54" s="36" t="s">
        <v>104</v>
      </c>
      <c r="V54" s="36">
        <v>9</v>
      </c>
      <c r="W54" s="36" t="s">
        <v>108</v>
      </c>
      <c r="X54" s="36" t="s">
        <v>106</v>
      </c>
      <c r="Y54" s="36" t="s">
        <v>106</v>
      </c>
      <c r="Z54" s="36" t="s">
        <v>106</v>
      </c>
      <c r="AA54" s="36" t="s">
        <v>106</v>
      </c>
      <c r="AB54" s="36" t="s">
        <v>106</v>
      </c>
      <c r="AC54" s="36" t="s">
        <v>107</v>
      </c>
      <c r="AD54" s="36" t="s">
        <v>91</v>
      </c>
      <c r="AE54" s="36" t="s">
        <v>110</v>
      </c>
      <c r="AF54" s="36" t="s">
        <v>110</v>
      </c>
      <c r="AG54" s="36" t="s">
        <v>110</v>
      </c>
      <c r="AH54" s="36" t="s">
        <v>110</v>
      </c>
      <c r="AI54" s="36" t="s">
        <v>110</v>
      </c>
      <c r="AJ54" s="36" t="s">
        <v>110</v>
      </c>
      <c r="AK54" s="36" t="s">
        <v>110</v>
      </c>
    </row>
    <row r="55" spans="1:37" ht="25" hidden="1" x14ac:dyDescent="0.25">
      <c r="A55" s="36">
        <v>53</v>
      </c>
      <c r="B55" s="37">
        <v>43223</v>
      </c>
      <c r="C55" s="36" t="s">
        <v>176</v>
      </c>
      <c r="D55" s="36" t="s">
        <v>192</v>
      </c>
      <c r="E55" s="36" t="s">
        <v>188</v>
      </c>
      <c r="F55" s="36" t="s">
        <v>134</v>
      </c>
      <c r="G55" s="36" t="s">
        <v>154</v>
      </c>
      <c r="H55" s="36" t="s">
        <v>193</v>
      </c>
      <c r="I55" s="36" t="s">
        <v>181</v>
      </c>
      <c r="J55" s="36" t="s">
        <v>101</v>
      </c>
      <c r="K55" s="36">
        <v>9</v>
      </c>
      <c r="L55" s="36">
        <v>8</v>
      </c>
      <c r="M55" s="36">
        <v>2</v>
      </c>
      <c r="N55" s="36">
        <v>9</v>
      </c>
      <c r="O55" s="36">
        <v>8</v>
      </c>
      <c r="P55" s="36">
        <v>2</v>
      </c>
      <c r="Q55" s="36">
        <v>9</v>
      </c>
      <c r="R55" s="36">
        <v>8</v>
      </c>
      <c r="S55" s="36">
        <v>2</v>
      </c>
      <c r="T55" s="36" t="s">
        <v>193</v>
      </c>
      <c r="U55" s="36" t="s">
        <v>104</v>
      </c>
      <c r="V55" s="36">
        <v>7</v>
      </c>
      <c r="W55" s="36" t="s">
        <v>106</v>
      </c>
      <c r="X55" s="36" t="s">
        <v>106</v>
      </c>
      <c r="Y55" s="36" t="s">
        <v>106</v>
      </c>
      <c r="Z55" s="36" t="s">
        <v>106</v>
      </c>
      <c r="AA55" s="36" t="s">
        <v>106</v>
      </c>
      <c r="AB55" s="36" t="s">
        <v>106</v>
      </c>
      <c r="AC55" s="36" t="s">
        <v>106</v>
      </c>
      <c r="AD55" s="36" t="s">
        <v>91</v>
      </c>
      <c r="AE55" s="36" t="s">
        <v>110</v>
      </c>
      <c r="AF55" s="36" t="s">
        <v>110</v>
      </c>
      <c r="AG55" s="36" t="s">
        <v>110</v>
      </c>
      <c r="AH55" s="36" t="s">
        <v>110</v>
      </c>
      <c r="AI55" s="36" t="s">
        <v>110</v>
      </c>
      <c r="AJ55" s="36" t="s">
        <v>110</v>
      </c>
      <c r="AK55" s="36" t="s">
        <v>110</v>
      </c>
    </row>
    <row r="56" spans="1:37" ht="37.5" hidden="1" x14ac:dyDescent="0.25">
      <c r="A56" s="36">
        <v>54</v>
      </c>
      <c r="B56" s="37">
        <v>43223</v>
      </c>
      <c r="C56" s="36" t="s">
        <v>176</v>
      </c>
      <c r="D56" s="36" t="s">
        <v>192</v>
      </c>
      <c r="E56" s="36" t="s">
        <v>188</v>
      </c>
      <c r="F56" s="36" t="s">
        <v>134</v>
      </c>
      <c r="G56" s="36" t="s">
        <v>135</v>
      </c>
      <c r="H56" s="36" t="s">
        <v>193</v>
      </c>
      <c r="I56" s="36" t="s">
        <v>181</v>
      </c>
      <c r="J56" s="36" t="s">
        <v>101</v>
      </c>
      <c r="K56" s="36">
        <v>5</v>
      </c>
      <c r="L56" s="36">
        <v>6</v>
      </c>
      <c r="M56" s="36">
        <v>5</v>
      </c>
      <c r="N56" s="36">
        <v>6</v>
      </c>
      <c r="O56" s="36">
        <v>5</v>
      </c>
      <c r="P56" s="36">
        <v>4</v>
      </c>
      <c r="Q56" s="36">
        <v>7</v>
      </c>
      <c r="R56" s="36">
        <v>6</v>
      </c>
      <c r="S56" s="36">
        <v>4</v>
      </c>
      <c r="T56" s="36" t="s">
        <v>101</v>
      </c>
      <c r="U56" s="36" t="s">
        <v>104</v>
      </c>
      <c r="V56" s="36">
        <v>5</v>
      </c>
      <c r="W56" s="36" t="s">
        <v>105</v>
      </c>
      <c r="X56" s="36" t="s">
        <v>105</v>
      </c>
      <c r="Y56" s="36" t="s">
        <v>106</v>
      </c>
      <c r="Z56" s="36" t="s">
        <v>106</v>
      </c>
      <c r="AA56" s="36" t="s">
        <v>105</v>
      </c>
      <c r="AB56" s="36" t="s">
        <v>107</v>
      </c>
      <c r="AC56" s="36" t="s">
        <v>105</v>
      </c>
      <c r="AD56" s="36" t="s">
        <v>91</v>
      </c>
      <c r="AE56" s="36" t="s">
        <v>109</v>
      </c>
      <c r="AF56" s="36" t="s">
        <v>160</v>
      </c>
      <c r="AG56" s="36" t="s">
        <v>109</v>
      </c>
      <c r="AH56" s="36" t="s">
        <v>109</v>
      </c>
      <c r="AI56" s="36" t="s">
        <v>160</v>
      </c>
      <c r="AJ56" s="36" t="s">
        <v>110</v>
      </c>
      <c r="AK56" s="36" t="s">
        <v>160</v>
      </c>
    </row>
    <row r="57" spans="1:37" ht="25" hidden="1" x14ac:dyDescent="0.25">
      <c r="A57" s="36">
        <v>55</v>
      </c>
      <c r="B57" s="37">
        <v>43224</v>
      </c>
      <c r="C57" s="36" t="s">
        <v>176</v>
      </c>
      <c r="D57" s="36" t="s">
        <v>200</v>
      </c>
      <c r="E57" s="36" t="s">
        <v>188</v>
      </c>
      <c r="F57" s="36" t="s">
        <v>142</v>
      </c>
      <c r="G57" s="36" t="s">
        <v>144</v>
      </c>
      <c r="H57" s="36" t="s">
        <v>193</v>
      </c>
      <c r="I57" s="36" t="s">
        <v>150</v>
      </c>
      <c r="J57" s="36" t="s">
        <v>190</v>
      </c>
      <c r="K57" s="36">
        <v>4</v>
      </c>
      <c r="L57" s="36">
        <v>8</v>
      </c>
      <c r="M57" s="36">
        <v>8</v>
      </c>
      <c r="N57" s="36">
        <v>4</v>
      </c>
      <c r="O57" s="36">
        <v>8</v>
      </c>
      <c r="P57" s="36">
        <v>8</v>
      </c>
      <c r="Q57" s="36">
        <v>4</v>
      </c>
      <c r="R57" s="36">
        <v>8</v>
      </c>
      <c r="S57" s="36">
        <v>8</v>
      </c>
      <c r="T57" s="36" t="s">
        <v>150</v>
      </c>
      <c r="U57" s="36" t="s">
        <v>175</v>
      </c>
      <c r="V57" s="36">
        <v>3</v>
      </c>
      <c r="W57" s="36" t="s">
        <v>105</v>
      </c>
      <c r="X57" s="36" t="s">
        <v>105</v>
      </c>
      <c r="Y57" s="36" t="s">
        <v>92</v>
      </c>
      <c r="Z57" s="36" t="s">
        <v>106</v>
      </c>
      <c r="AA57" s="36" t="s">
        <v>106</v>
      </c>
      <c r="AB57" s="36" t="s">
        <v>107</v>
      </c>
      <c r="AC57" s="36" t="s">
        <v>106</v>
      </c>
      <c r="AD57" s="36" t="s">
        <v>241</v>
      </c>
      <c r="AE57" s="36" t="s">
        <v>111</v>
      </c>
      <c r="AF57" s="36" t="s">
        <v>111</v>
      </c>
      <c r="AG57" s="36" t="s">
        <v>111</v>
      </c>
      <c r="AH57" s="36" t="s">
        <v>111</v>
      </c>
      <c r="AI57" s="36" t="s">
        <v>111</v>
      </c>
      <c r="AJ57" s="36" t="s">
        <v>111</v>
      </c>
      <c r="AK57" s="36" t="s">
        <v>111</v>
      </c>
    </row>
    <row r="58" spans="1:37" ht="25" hidden="1" x14ac:dyDescent="0.25">
      <c r="A58" s="36">
        <v>56</v>
      </c>
      <c r="B58" s="37">
        <v>43224</v>
      </c>
      <c r="C58" s="36" t="s">
        <v>176</v>
      </c>
      <c r="D58" s="36" t="s">
        <v>200</v>
      </c>
      <c r="E58" s="36" t="s">
        <v>188</v>
      </c>
      <c r="F58" s="36" t="s">
        <v>142</v>
      </c>
      <c r="G58" s="36" t="s">
        <v>144</v>
      </c>
      <c r="H58" s="36" t="s">
        <v>193</v>
      </c>
      <c r="I58" s="36" t="s">
        <v>150</v>
      </c>
      <c r="J58" s="36" t="s">
        <v>190</v>
      </c>
      <c r="K58" s="36">
        <v>4</v>
      </c>
      <c r="L58" s="36">
        <v>4</v>
      </c>
      <c r="M58" s="36">
        <v>5</v>
      </c>
      <c r="N58" s="36">
        <v>3</v>
      </c>
      <c r="O58" s="36">
        <v>3</v>
      </c>
      <c r="P58" s="36">
        <v>4</v>
      </c>
      <c r="Q58" s="36">
        <v>7</v>
      </c>
      <c r="R58" s="36">
        <v>8</v>
      </c>
      <c r="S58" s="36">
        <v>4</v>
      </c>
      <c r="T58" s="36" t="s">
        <v>190</v>
      </c>
      <c r="U58" s="36" t="s">
        <v>104</v>
      </c>
      <c r="V58" s="36">
        <v>9</v>
      </c>
      <c r="W58" s="36" t="s">
        <v>105</v>
      </c>
      <c r="X58" s="36" t="s">
        <v>106</v>
      </c>
      <c r="Y58" s="36" t="s">
        <v>92</v>
      </c>
      <c r="Z58" s="36" t="s">
        <v>158</v>
      </c>
      <c r="AA58" s="36" t="s">
        <v>107</v>
      </c>
      <c r="AB58" s="36" t="s">
        <v>108</v>
      </c>
      <c r="AC58" s="36" t="s">
        <v>92</v>
      </c>
      <c r="AD58" s="36" t="s">
        <v>91</v>
      </c>
      <c r="AE58" s="36" t="s">
        <v>117</v>
      </c>
      <c r="AF58" s="36" t="s">
        <v>160</v>
      </c>
      <c r="AG58" s="36" t="s">
        <v>109</v>
      </c>
      <c r="AH58" s="36" t="s">
        <v>110</v>
      </c>
      <c r="AI58" s="36" t="s">
        <v>92</v>
      </c>
      <c r="AJ58" s="36" t="s">
        <v>111</v>
      </c>
      <c r="AK58" s="36" t="s">
        <v>92</v>
      </c>
    </row>
    <row r="59" spans="1:37" ht="25" hidden="1" x14ac:dyDescent="0.25">
      <c r="A59" s="36">
        <v>57</v>
      </c>
      <c r="B59" s="37">
        <v>43224</v>
      </c>
      <c r="C59" s="36" t="s">
        <v>176</v>
      </c>
      <c r="D59" s="36" t="s">
        <v>200</v>
      </c>
      <c r="E59" s="36" t="s">
        <v>188</v>
      </c>
      <c r="F59" s="36" t="s">
        <v>142</v>
      </c>
      <c r="G59" s="36" t="s">
        <v>144</v>
      </c>
      <c r="H59" s="36" t="s">
        <v>193</v>
      </c>
      <c r="I59" s="36" t="s">
        <v>150</v>
      </c>
      <c r="J59" s="36" t="s">
        <v>190</v>
      </c>
      <c r="K59" s="36">
        <v>6</v>
      </c>
      <c r="L59" s="36">
        <v>5</v>
      </c>
      <c r="M59" s="36">
        <v>7</v>
      </c>
      <c r="N59" s="36">
        <v>6</v>
      </c>
      <c r="O59" s="36">
        <v>6</v>
      </c>
      <c r="P59" s="36">
        <v>6</v>
      </c>
      <c r="Q59" s="36">
        <v>6</v>
      </c>
      <c r="R59" s="36">
        <v>6</v>
      </c>
      <c r="S59" s="36">
        <v>5</v>
      </c>
      <c r="T59" s="36" t="s">
        <v>193</v>
      </c>
      <c r="U59" s="36" t="s">
        <v>104</v>
      </c>
      <c r="V59" s="36">
        <v>8</v>
      </c>
      <c r="W59" s="36" t="s">
        <v>107</v>
      </c>
      <c r="X59" s="36" t="s">
        <v>107</v>
      </c>
      <c r="Y59" s="36" t="s">
        <v>107</v>
      </c>
      <c r="Z59" s="36" t="s">
        <v>107</v>
      </c>
      <c r="AA59" s="36" t="s">
        <v>107</v>
      </c>
      <c r="AB59" s="36" t="s">
        <v>107</v>
      </c>
      <c r="AC59" s="36" t="s">
        <v>107</v>
      </c>
      <c r="AD59" s="36" t="s">
        <v>91</v>
      </c>
      <c r="AE59" s="36" t="s">
        <v>111</v>
      </c>
      <c r="AF59" s="36" t="s">
        <v>111</v>
      </c>
      <c r="AG59" s="36" t="s">
        <v>111</v>
      </c>
      <c r="AH59" s="36" t="s">
        <v>111</v>
      </c>
      <c r="AI59" s="36" t="s">
        <v>111</v>
      </c>
      <c r="AJ59" s="36" t="s">
        <v>111</v>
      </c>
      <c r="AK59" s="36" t="s">
        <v>111</v>
      </c>
    </row>
    <row r="60" spans="1:37" ht="25" hidden="1" x14ac:dyDescent="0.25">
      <c r="A60" s="36">
        <v>58</v>
      </c>
      <c r="B60" s="37">
        <v>43224</v>
      </c>
      <c r="C60" s="36" t="s">
        <v>176</v>
      </c>
      <c r="D60" s="36" t="s">
        <v>200</v>
      </c>
      <c r="E60" s="36" t="s">
        <v>188</v>
      </c>
      <c r="F60" s="36" t="s">
        <v>318</v>
      </c>
      <c r="G60" s="36" t="s">
        <v>124</v>
      </c>
      <c r="H60" s="36" t="s">
        <v>193</v>
      </c>
      <c r="I60" s="36" t="s">
        <v>150</v>
      </c>
      <c r="J60" s="36" t="s">
        <v>190</v>
      </c>
      <c r="K60" s="36">
        <v>10</v>
      </c>
      <c r="L60" s="36">
        <v>7</v>
      </c>
      <c r="M60" s="36">
        <v>5</v>
      </c>
      <c r="N60" s="36">
        <v>8</v>
      </c>
      <c r="O60" s="36">
        <v>5</v>
      </c>
      <c r="P60" s="36">
        <v>3</v>
      </c>
      <c r="Q60" s="36">
        <v>10</v>
      </c>
      <c r="R60" s="36">
        <v>10</v>
      </c>
      <c r="S60" s="36">
        <v>8</v>
      </c>
      <c r="T60" s="36" t="s">
        <v>190</v>
      </c>
      <c r="U60" s="36" t="s">
        <v>104</v>
      </c>
      <c r="V60" s="36">
        <v>10</v>
      </c>
      <c r="W60" s="36" t="s">
        <v>106</v>
      </c>
      <c r="X60" s="36" t="s">
        <v>107</v>
      </c>
      <c r="Y60" s="36" t="s">
        <v>107</v>
      </c>
      <c r="Z60" s="36" t="s">
        <v>106</v>
      </c>
      <c r="AA60" s="36" t="s">
        <v>107</v>
      </c>
      <c r="AB60" s="36" t="s">
        <v>107</v>
      </c>
      <c r="AC60" s="36" t="s">
        <v>105</v>
      </c>
      <c r="AD60" s="36" t="s">
        <v>245</v>
      </c>
      <c r="AE60" s="36" t="s">
        <v>111</v>
      </c>
      <c r="AF60" s="36" t="s">
        <v>110</v>
      </c>
      <c r="AG60" s="36" t="s">
        <v>110</v>
      </c>
      <c r="AH60" s="36" t="s">
        <v>111</v>
      </c>
      <c r="AI60" s="36" t="s">
        <v>111</v>
      </c>
      <c r="AJ60" s="36" t="s">
        <v>111</v>
      </c>
      <c r="AK60" s="36" t="s">
        <v>109</v>
      </c>
    </row>
    <row r="61" spans="1:37" ht="25" hidden="1" x14ac:dyDescent="0.25">
      <c r="A61" s="36">
        <v>59</v>
      </c>
      <c r="B61" s="37">
        <v>43224</v>
      </c>
      <c r="C61" s="36" t="s">
        <v>176</v>
      </c>
      <c r="D61" s="36" t="s">
        <v>200</v>
      </c>
      <c r="E61" s="36" t="s">
        <v>188</v>
      </c>
      <c r="F61" s="36" t="s">
        <v>318</v>
      </c>
      <c r="G61" s="36" t="s">
        <v>124</v>
      </c>
      <c r="H61" s="36" t="s">
        <v>193</v>
      </c>
      <c r="I61" s="36" t="s">
        <v>150</v>
      </c>
      <c r="J61" s="36" t="s">
        <v>190</v>
      </c>
      <c r="K61" s="36">
        <v>5</v>
      </c>
      <c r="L61" s="36">
        <v>4</v>
      </c>
      <c r="M61" s="36">
        <v>1</v>
      </c>
      <c r="N61" s="36">
        <v>6</v>
      </c>
      <c r="O61" s="36">
        <v>7</v>
      </c>
      <c r="P61" s="36">
        <v>7</v>
      </c>
      <c r="Q61" s="36">
        <v>6</v>
      </c>
      <c r="R61" s="36">
        <v>5</v>
      </c>
      <c r="S61" s="36">
        <v>5</v>
      </c>
      <c r="T61" s="36" t="s">
        <v>150</v>
      </c>
      <c r="U61" s="36" t="s">
        <v>104</v>
      </c>
      <c r="V61" s="36">
        <v>10</v>
      </c>
      <c r="W61" s="36" t="s">
        <v>92</v>
      </c>
      <c r="X61" s="36" t="s">
        <v>106</v>
      </c>
      <c r="Y61" s="36" t="s">
        <v>107</v>
      </c>
      <c r="Z61" s="36" t="s">
        <v>106</v>
      </c>
      <c r="AA61" s="36" t="s">
        <v>92</v>
      </c>
      <c r="AB61" s="36" t="s">
        <v>106</v>
      </c>
      <c r="AC61" s="36" t="s">
        <v>107</v>
      </c>
      <c r="AD61" s="36" t="s">
        <v>91</v>
      </c>
      <c r="AE61" s="36" t="s">
        <v>111</v>
      </c>
      <c r="AF61" s="36" t="s">
        <v>111</v>
      </c>
      <c r="AG61" s="36" t="s">
        <v>111</v>
      </c>
      <c r="AH61" s="36" t="s">
        <v>111</v>
      </c>
      <c r="AI61" s="36" t="s">
        <v>111</v>
      </c>
      <c r="AJ61" s="36" t="s">
        <v>111</v>
      </c>
      <c r="AK61" s="36" t="s">
        <v>111</v>
      </c>
    </row>
    <row r="62" spans="1:37" ht="25" hidden="1" x14ac:dyDescent="0.25">
      <c r="A62" s="36">
        <v>60</v>
      </c>
      <c r="B62" s="37">
        <v>43224</v>
      </c>
      <c r="C62" s="36" t="s">
        <v>176</v>
      </c>
      <c r="D62" s="36" t="s">
        <v>200</v>
      </c>
      <c r="E62" s="36" t="s">
        <v>188</v>
      </c>
      <c r="F62" s="36" t="s">
        <v>142</v>
      </c>
      <c r="G62" s="36" t="s">
        <v>144</v>
      </c>
      <c r="H62" s="36" t="s">
        <v>193</v>
      </c>
      <c r="I62" s="36" t="s">
        <v>150</v>
      </c>
      <c r="J62" s="36" t="s">
        <v>190</v>
      </c>
      <c r="K62" s="36">
        <v>4</v>
      </c>
      <c r="L62" s="36">
        <v>4</v>
      </c>
      <c r="M62" s="36">
        <v>4</v>
      </c>
      <c r="N62" s="36">
        <v>3</v>
      </c>
      <c r="O62" s="36">
        <v>6</v>
      </c>
      <c r="P62" s="36">
        <v>7</v>
      </c>
      <c r="Q62" s="36">
        <v>2</v>
      </c>
      <c r="R62" s="36">
        <v>6</v>
      </c>
      <c r="S62" s="36">
        <v>7</v>
      </c>
      <c r="T62" s="36" t="s">
        <v>150</v>
      </c>
      <c r="U62" s="36" t="s">
        <v>104</v>
      </c>
      <c r="V62" s="36">
        <v>9</v>
      </c>
      <c r="W62" s="36" t="s">
        <v>106</v>
      </c>
      <c r="X62" s="36" t="s">
        <v>105</v>
      </c>
      <c r="Y62" s="36" t="s">
        <v>105</v>
      </c>
      <c r="Z62" s="36" t="s">
        <v>107</v>
      </c>
      <c r="AA62" s="36" t="s">
        <v>106</v>
      </c>
      <c r="AB62" s="36" t="s">
        <v>107</v>
      </c>
      <c r="AC62" s="36" t="s">
        <v>105</v>
      </c>
      <c r="AD62" s="36" t="s">
        <v>248</v>
      </c>
      <c r="AE62" s="36" t="s">
        <v>110</v>
      </c>
      <c r="AF62" s="36" t="s">
        <v>109</v>
      </c>
      <c r="AG62" s="36" t="s">
        <v>92</v>
      </c>
      <c r="AH62" s="36" t="s">
        <v>160</v>
      </c>
      <c r="AI62" s="36" t="s">
        <v>111</v>
      </c>
      <c r="AJ62" s="36" t="s">
        <v>92</v>
      </c>
      <c r="AK62" s="36" t="s">
        <v>110</v>
      </c>
    </row>
    <row r="63" spans="1:37" ht="25" hidden="1" x14ac:dyDescent="0.25">
      <c r="A63" s="36">
        <v>61</v>
      </c>
      <c r="B63" s="37">
        <v>43224</v>
      </c>
      <c r="C63" s="36" t="s">
        <v>176</v>
      </c>
      <c r="D63" s="36" t="s">
        <v>200</v>
      </c>
      <c r="E63" s="36" t="s">
        <v>188</v>
      </c>
      <c r="F63" s="36" t="s">
        <v>142</v>
      </c>
      <c r="G63" s="36" t="s">
        <v>144</v>
      </c>
      <c r="H63" s="36" t="s">
        <v>193</v>
      </c>
      <c r="I63" s="36" t="s">
        <v>150</v>
      </c>
      <c r="J63" s="36" t="s">
        <v>190</v>
      </c>
      <c r="K63" s="36">
        <v>5</v>
      </c>
      <c r="L63" s="36">
        <v>7</v>
      </c>
      <c r="M63" s="36">
        <v>8</v>
      </c>
      <c r="N63" s="36">
        <v>4</v>
      </c>
      <c r="O63" s="36">
        <v>7</v>
      </c>
      <c r="P63" s="36">
        <v>4</v>
      </c>
      <c r="Q63" s="36">
        <v>6</v>
      </c>
      <c r="R63" s="36">
        <v>8</v>
      </c>
      <c r="S63" s="36">
        <v>8</v>
      </c>
      <c r="T63" s="36" t="s">
        <v>190</v>
      </c>
      <c r="U63" s="36" t="s">
        <v>104</v>
      </c>
      <c r="V63" s="36">
        <v>9</v>
      </c>
      <c r="W63" s="36" t="s">
        <v>107</v>
      </c>
      <c r="X63" s="36" t="s">
        <v>106</v>
      </c>
      <c r="Y63" s="36" t="s">
        <v>106</v>
      </c>
      <c r="Z63" s="36" t="s">
        <v>106</v>
      </c>
      <c r="AA63" s="36" t="s">
        <v>107</v>
      </c>
      <c r="AB63" s="36" t="s">
        <v>107</v>
      </c>
      <c r="AC63" s="36" t="s">
        <v>105</v>
      </c>
      <c r="AD63" s="36" t="s">
        <v>91</v>
      </c>
      <c r="AE63" s="36" t="s">
        <v>111</v>
      </c>
      <c r="AF63" s="36" t="s">
        <v>111</v>
      </c>
      <c r="AG63" s="36" t="s">
        <v>110</v>
      </c>
      <c r="AH63" s="36" t="s">
        <v>111</v>
      </c>
      <c r="AI63" s="36" t="s">
        <v>111</v>
      </c>
      <c r="AJ63" s="36" t="s">
        <v>111</v>
      </c>
      <c r="AK63" s="36" t="s">
        <v>110</v>
      </c>
    </row>
    <row r="64" spans="1:37" ht="25" x14ac:dyDescent="0.25">
      <c r="A64" s="36">
        <v>62</v>
      </c>
      <c r="B64" s="37">
        <v>43224</v>
      </c>
      <c r="C64" s="36" t="s">
        <v>176</v>
      </c>
      <c r="D64" s="36" t="s">
        <v>128</v>
      </c>
      <c r="E64" s="36" t="s">
        <v>89</v>
      </c>
      <c r="F64" s="36" t="s">
        <v>134</v>
      </c>
      <c r="G64" s="36" t="s">
        <v>154</v>
      </c>
      <c r="H64" s="36" t="s">
        <v>132</v>
      </c>
      <c r="I64" s="36" t="s">
        <v>190</v>
      </c>
      <c r="J64" s="36" t="s">
        <v>150</v>
      </c>
      <c r="K64" s="36">
        <v>8</v>
      </c>
      <c r="L64" s="36">
        <v>8</v>
      </c>
      <c r="M64" s="36">
        <v>8</v>
      </c>
      <c r="N64" s="36">
        <v>8</v>
      </c>
      <c r="O64" s="36">
        <v>8</v>
      </c>
      <c r="P64" s="36">
        <v>8</v>
      </c>
      <c r="Q64" s="36">
        <v>6</v>
      </c>
      <c r="R64" s="36">
        <v>8</v>
      </c>
      <c r="S64" s="36">
        <v>6</v>
      </c>
      <c r="T64" s="36" t="s">
        <v>132</v>
      </c>
      <c r="U64" s="36" t="s">
        <v>104</v>
      </c>
      <c r="V64" s="36">
        <v>8</v>
      </c>
      <c r="W64" s="36" t="s">
        <v>106</v>
      </c>
      <c r="X64" s="36" t="s">
        <v>106</v>
      </c>
      <c r="Y64" s="36" t="s">
        <v>106</v>
      </c>
      <c r="Z64" s="36" t="s">
        <v>106</v>
      </c>
      <c r="AA64" s="36" t="s">
        <v>105</v>
      </c>
      <c r="AB64" s="36" t="s">
        <v>106</v>
      </c>
      <c r="AC64" s="36" t="s">
        <v>105</v>
      </c>
      <c r="AD64" s="36" t="s">
        <v>91</v>
      </c>
      <c r="AE64" s="36" t="s">
        <v>111</v>
      </c>
      <c r="AF64" s="36" t="s">
        <v>111</v>
      </c>
      <c r="AG64" s="36" t="s">
        <v>111</v>
      </c>
      <c r="AH64" s="36" t="s">
        <v>111</v>
      </c>
      <c r="AI64" s="36" t="s">
        <v>110</v>
      </c>
      <c r="AJ64" s="36" t="s">
        <v>110</v>
      </c>
      <c r="AK64" s="36" t="s">
        <v>110</v>
      </c>
    </row>
    <row r="65" spans="1:38" ht="25" x14ac:dyDescent="0.25">
      <c r="A65" s="36">
        <v>63</v>
      </c>
      <c r="B65" s="37">
        <v>43224</v>
      </c>
      <c r="C65" s="36" t="s">
        <v>176</v>
      </c>
      <c r="D65" s="36" t="s">
        <v>128</v>
      </c>
      <c r="E65" s="36" t="s">
        <v>89</v>
      </c>
      <c r="F65" s="36" t="s">
        <v>142</v>
      </c>
      <c r="G65" s="36" t="s">
        <v>143</v>
      </c>
      <c r="H65" s="36" t="s">
        <v>132</v>
      </c>
      <c r="I65" s="36" t="s">
        <v>190</v>
      </c>
      <c r="J65" s="36" t="s">
        <v>150</v>
      </c>
      <c r="K65" s="36">
        <v>10</v>
      </c>
      <c r="L65" s="36">
        <v>10</v>
      </c>
      <c r="M65" s="36">
        <v>10</v>
      </c>
      <c r="N65" s="36">
        <v>10</v>
      </c>
      <c r="O65" s="36">
        <v>10</v>
      </c>
      <c r="P65" s="36">
        <v>10</v>
      </c>
      <c r="Q65" s="36">
        <v>10</v>
      </c>
      <c r="R65" s="36">
        <v>5</v>
      </c>
      <c r="S65" s="36">
        <v>5</v>
      </c>
      <c r="T65" s="36" t="s">
        <v>132</v>
      </c>
      <c r="U65" s="36" t="s">
        <v>104</v>
      </c>
      <c r="V65" s="36">
        <v>10</v>
      </c>
      <c r="W65" s="36" t="s">
        <v>158</v>
      </c>
      <c r="X65" s="36" t="s">
        <v>105</v>
      </c>
      <c r="Y65" s="36" t="s">
        <v>158</v>
      </c>
      <c r="Z65" s="36" t="s">
        <v>107</v>
      </c>
      <c r="AA65" s="36" t="s">
        <v>107</v>
      </c>
      <c r="AB65" s="36" t="s">
        <v>106</v>
      </c>
      <c r="AC65" s="36" t="s">
        <v>105</v>
      </c>
      <c r="AD65" s="36" t="s">
        <v>91</v>
      </c>
      <c r="AE65" s="36" t="s">
        <v>117</v>
      </c>
      <c r="AF65" s="36" t="s">
        <v>160</v>
      </c>
      <c r="AG65" s="36" t="s">
        <v>160</v>
      </c>
      <c r="AH65" s="36" t="s">
        <v>109</v>
      </c>
      <c r="AI65" s="36" t="s">
        <v>109</v>
      </c>
      <c r="AJ65" s="36" t="s">
        <v>111</v>
      </c>
      <c r="AK65" s="36" t="s">
        <v>117</v>
      </c>
    </row>
    <row r="66" spans="1:38" ht="25" hidden="1" x14ac:dyDescent="0.25">
      <c r="A66" s="36">
        <v>64</v>
      </c>
      <c r="B66" s="37">
        <v>43224</v>
      </c>
      <c r="C66" s="36" t="s">
        <v>176</v>
      </c>
      <c r="D66" s="36" t="s">
        <v>128</v>
      </c>
      <c r="E66" s="36" t="s">
        <v>89</v>
      </c>
      <c r="F66" s="36" t="s">
        <v>134</v>
      </c>
      <c r="G66" s="36" t="s">
        <v>154</v>
      </c>
      <c r="H66" s="36" t="s">
        <v>132</v>
      </c>
      <c r="I66" s="36" t="s">
        <v>190</v>
      </c>
      <c r="J66" s="36" t="s">
        <v>150</v>
      </c>
      <c r="K66" s="36">
        <v>10</v>
      </c>
      <c r="L66" s="36">
        <v>1</v>
      </c>
      <c r="M66" s="36">
        <v>1</v>
      </c>
      <c r="N66" s="36">
        <v>10</v>
      </c>
      <c r="O66" s="36">
        <v>5</v>
      </c>
      <c r="P66" s="36">
        <v>5</v>
      </c>
      <c r="Q66" s="36">
        <v>10</v>
      </c>
      <c r="R66" s="36">
        <v>10</v>
      </c>
      <c r="S66" s="36">
        <v>10</v>
      </c>
      <c r="T66" s="36" t="s">
        <v>150</v>
      </c>
      <c r="U66" s="36" t="s">
        <v>104</v>
      </c>
      <c r="V66" s="36">
        <v>9</v>
      </c>
      <c r="W66" s="36" t="s">
        <v>107</v>
      </c>
      <c r="X66" s="36" t="s">
        <v>107</v>
      </c>
      <c r="Y66" s="36" t="s">
        <v>106</v>
      </c>
      <c r="Z66" s="36" t="s">
        <v>107</v>
      </c>
      <c r="AA66" s="36" t="s">
        <v>107</v>
      </c>
      <c r="AB66" s="36" t="s">
        <v>107</v>
      </c>
      <c r="AC66" s="36" t="s">
        <v>92</v>
      </c>
      <c r="AD66" s="36" t="s">
        <v>91</v>
      </c>
      <c r="AE66" s="36" t="s">
        <v>111</v>
      </c>
      <c r="AF66" s="36" t="s">
        <v>111</v>
      </c>
      <c r="AG66" s="36" t="s">
        <v>109</v>
      </c>
      <c r="AH66" s="36" t="s">
        <v>110</v>
      </c>
      <c r="AI66" s="36" t="s">
        <v>110</v>
      </c>
      <c r="AJ66" s="36" t="s">
        <v>111</v>
      </c>
      <c r="AK66" s="36" t="s">
        <v>110</v>
      </c>
    </row>
    <row r="67" spans="1:38" ht="25" x14ac:dyDescent="0.25">
      <c r="A67" s="36">
        <v>65</v>
      </c>
      <c r="B67" s="37">
        <v>43224</v>
      </c>
      <c r="C67" s="36" t="s">
        <v>176</v>
      </c>
      <c r="D67" s="36" t="s">
        <v>128</v>
      </c>
      <c r="E67" s="36" t="s">
        <v>89</v>
      </c>
      <c r="F67" s="36" t="s">
        <v>142</v>
      </c>
      <c r="G67" s="36" t="s">
        <v>144</v>
      </c>
      <c r="H67" s="36" t="s">
        <v>132</v>
      </c>
      <c r="I67" s="36" t="s">
        <v>190</v>
      </c>
      <c r="J67" s="36" t="s">
        <v>150</v>
      </c>
      <c r="K67" s="36">
        <v>8</v>
      </c>
      <c r="L67" s="36">
        <v>10</v>
      </c>
      <c r="M67" s="36">
        <v>8</v>
      </c>
      <c r="N67" s="36">
        <v>6</v>
      </c>
      <c r="O67" s="36">
        <v>10</v>
      </c>
      <c r="P67" s="36">
        <v>7</v>
      </c>
      <c r="Q67" s="36">
        <v>7</v>
      </c>
      <c r="R67" s="36">
        <v>10</v>
      </c>
      <c r="S67" s="36">
        <v>8</v>
      </c>
      <c r="T67" s="36" t="s">
        <v>132</v>
      </c>
      <c r="U67" s="36" t="s">
        <v>104</v>
      </c>
      <c r="V67" s="36">
        <v>10</v>
      </c>
      <c r="W67" s="36" t="s">
        <v>106</v>
      </c>
      <c r="X67" s="36" t="s">
        <v>107</v>
      </c>
      <c r="Y67" s="36" t="s">
        <v>107</v>
      </c>
      <c r="Z67" s="36" t="s">
        <v>107</v>
      </c>
      <c r="AA67" s="36" t="s">
        <v>106</v>
      </c>
      <c r="AB67" s="36" t="s">
        <v>107</v>
      </c>
      <c r="AC67" s="36" t="s">
        <v>106</v>
      </c>
      <c r="AD67" s="36" t="s">
        <v>91</v>
      </c>
      <c r="AE67" s="36" t="s">
        <v>110</v>
      </c>
      <c r="AF67" s="36" t="s">
        <v>111</v>
      </c>
      <c r="AG67" s="36" t="s">
        <v>111</v>
      </c>
      <c r="AH67" s="36" t="s">
        <v>111</v>
      </c>
      <c r="AI67" s="36" t="s">
        <v>111</v>
      </c>
      <c r="AJ67" s="36" t="s">
        <v>111</v>
      </c>
      <c r="AK67" s="36" t="s">
        <v>111</v>
      </c>
    </row>
    <row r="68" spans="1:38" ht="25" hidden="1" x14ac:dyDescent="0.25">
      <c r="A68" s="36">
        <v>66</v>
      </c>
      <c r="B68" s="37">
        <v>43224</v>
      </c>
      <c r="C68" s="36" t="s">
        <v>176</v>
      </c>
      <c r="D68" s="36" t="s">
        <v>88</v>
      </c>
      <c r="E68" s="36" t="s">
        <v>169</v>
      </c>
      <c r="F68" s="36" t="s">
        <v>134</v>
      </c>
      <c r="G68" s="36" t="s">
        <v>154</v>
      </c>
      <c r="H68" s="36" t="s">
        <v>103</v>
      </c>
      <c r="I68" s="36" t="s">
        <v>190</v>
      </c>
      <c r="J68" s="36" t="s">
        <v>101</v>
      </c>
      <c r="K68" s="36">
        <v>8</v>
      </c>
      <c r="L68" s="36">
        <v>10</v>
      </c>
      <c r="M68" s="36">
        <v>10</v>
      </c>
      <c r="N68" s="36">
        <v>10</v>
      </c>
      <c r="O68" s="36">
        <v>10</v>
      </c>
      <c r="P68" s="36">
        <v>10</v>
      </c>
      <c r="Q68" s="36">
        <v>8</v>
      </c>
      <c r="R68" s="36">
        <v>10</v>
      </c>
      <c r="S68" s="36">
        <v>10</v>
      </c>
      <c r="T68" s="36" t="s">
        <v>190</v>
      </c>
      <c r="U68" s="36" t="s">
        <v>104</v>
      </c>
      <c r="V68" s="36">
        <v>10</v>
      </c>
      <c r="W68" s="36" t="s">
        <v>106</v>
      </c>
      <c r="X68" s="36" t="s">
        <v>107</v>
      </c>
      <c r="Y68" s="36" t="s">
        <v>107</v>
      </c>
      <c r="Z68" s="36" t="s">
        <v>107</v>
      </c>
      <c r="AA68" s="36" t="s">
        <v>106</v>
      </c>
      <c r="AB68" s="36" t="s">
        <v>107</v>
      </c>
      <c r="AC68" s="36" t="s">
        <v>107</v>
      </c>
      <c r="AD68" s="36" t="s">
        <v>91</v>
      </c>
      <c r="AE68" s="36" t="s">
        <v>111</v>
      </c>
      <c r="AF68" s="36" t="s">
        <v>111</v>
      </c>
      <c r="AG68" s="36" t="s">
        <v>111</v>
      </c>
      <c r="AH68" s="36" t="s">
        <v>111</v>
      </c>
      <c r="AI68" s="36" t="s">
        <v>111</v>
      </c>
      <c r="AJ68" s="36" t="s">
        <v>111</v>
      </c>
      <c r="AK68" s="36" t="s">
        <v>111</v>
      </c>
    </row>
    <row r="69" spans="1:38" ht="25" hidden="1" x14ac:dyDescent="0.25">
      <c r="A69" s="36">
        <v>67</v>
      </c>
      <c r="B69" s="39">
        <v>43237</v>
      </c>
      <c r="C69" s="11" t="s">
        <v>186</v>
      </c>
      <c r="D69" s="36" t="s">
        <v>192</v>
      </c>
      <c r="E69" s="11" t="s">
        <v>89</v>
      </c>
      <c r="F69" s="36" t="s">
        <v>318</v>
      </c>
      <c r="G69" s="11" t="s">
        <v>124</v>
      </c>
      <c r="H69" s="11" t="s">
        <v>180</v>
      </c>
      <c r="I69" s="11" t="s">
        <v>149</v>
      </c>
      <c r="J69" s="11" t="s">
        <v>102</v>
      </c>
      <c r="K69" s="11">
        <v>9</v>
      </c>
      <c r="L69" s="11">
        <v>4</v>
      </c>
      <c r="M69" s="11">
        <v>7</v>
      </c>
      <c r="N69" s="11">
        <v>8</v>
      </c>
      <c r="O69" s="11">
        <v>3</v>
      </c>
      <c r="P69" s="11">
        <v>8</v>
      </c>
      <c r="Q69" s="11">
        <v>9</v>
      </c>
      <c r="R69" s="11">
        <v>4</v>
      </c>
      <c r="S69" s="11">
        <v>6</v>
      </c>
      <c r="T69" s="11" t="s">
        <v>180</v>
      </c>
      <c r="U69" s="11" t="s">
        <v>104</v>
      </c>
      <c r="V69" s="11">
        <v>5</v>
      </c>
      <c r="W69" s="11" t="s">
        <v>107</v>
      </c>
      <c r="X69" s="11" t="s">
        <v>105</v>
      </c>
      <c r="Y69" s="11" t="s">
        <v>107</v>
      </c>
      <c r="Z69" s="11" t="s">
        <v>107</v>
      </c>
      <c r="AA69" s="11" t="s">
        <v>106</v>
      </c>
      <c r="AB69" s="11" t="s">
        <v>107</v>
      </c>
      <c r="AC69" s="11" t="s">
        <v>158</v>
      </c>
      <c r="AD69" s="36" t="s">
        <v>91</v>
      </c>
      <c r="AE69" s="11" t="s">
        <v>109</v>
      </c>
      <c r="AF69" s="11" t="s">
        <v>111</v>
      </c>
      <c r="AG69" s="11" t="s">
        <v>111</v>
      </c>
      <c r="AH69" s="11" t="s">
        <v>111</v>
      </c>
      <c r="AI69" s="11" t="s">
        <v>110</v>
      </c>
      <c r="AJ69" s="11" t="s">
        <v>111</v>
      </c>
      <c r="AK69" s="11" t="s">
        <v>109</v>
      </c>
    </row>
    <row r="70" spans="1:38" ht="37.5" hidden="1" x14ac:dyDescent="0.25">
      <c r="A70" s="36">
        <v>68</v>
      </c>
      <c r="B70" s="39">
        <v>43237</v>
      </c>
      <c r="C70" s="11" t="s">
        <v>186</v>
      </c>
      <c r="D70" s="36" t="s">
        <v>192</v>
      </c>
      <c r="E70" s="11" t="s">
        <v>89</v>
      </c>
      <c r="F70" s="36" t="s">
        <v>142</v>
      </c>
      <c r="G70" s="11" t="s">
        <v>144</v>
      </c>
      <c r="H70" s="11" t="s">
        <v>180</v>
      </c>
      <c r="I70" s="11" t="s">
        <v>149</v>
      </c>
      <c r="J70" s="11" t="s">
        <v>102</v>
      </c>
      <c r="K70" s="11">
        <v>8</v>
      </c>
      <c r="L70" s="11">
        <v>8</v>
      </c>
      <c r="M70" s="11">
        <v>5</v>
      </c>
      <c r="N70" s="11">
        <v>7</v>
      </c>
      <c r="O70" s="11">
        <v>7</v>
      </c>
      <c r="P70" s="11">
        <v>5</v>
      </c>
      <c r="Q70" s="11">
        <v>10</v>
      </c>
      <c r="R70" s="11">
        <v>10</v>
      </c>
      <c r="S70" s="11">
        <v>10</v>
      </c>
      <c r="T70" s="11" t="s">
        <v>102</v>
      </c>
      <c r="U70" s="11" t="s">
        <v>104</v>
      </c>
      <c r="V70" s="11">
        <v>8</v>
      </c>
      <c r="W70" s="11" t="s">
        <v>107</v>
      </c>
      <c r="X70" s="11" t="s">
        <v>107</v>
      </c>
      <c r="Y70" s="11" t="s">
        <v>107</v>
      </c>
      <c r="Z70" s="11" t="s">
        <v>106</v>
      </c>
      <c r="AA70" s="11" t="s">
        <v>106</v>
      </c>
      <c r="AB70" s="11" t="s">
        <v>106</v>
      </c>
      <c r="AC70" s="11" t="s">
        <v>108</v>
      </c>
      <c r="AD70" s="36" t="s">
        <v>91</v>
      </c>
      <c r="AE70" s="11" t="s">
        <v>111</v>
      </c>
      <c r="AF70" s="11" t="s">
        <v>111</v>
      </c>
      <c r="AG70" s="11" t="s">
        <v>111</v>
      </c>
      <c r="AH70" s="29" t="s">
        <v>111</v>
      </c>
      <c r="AI70" s="11" t="s">
        <v>111</v>
      </c>
      <c r="AJ70" s="11" t="s">
        <v>111</v>
      </c>
      <c r="AK70" s="11" t="s">
        <v>110</v>
      </c>
    </row>
    <row r="71" spans="1:38" ht="37.5" hidden="1" x14ac:dyDescent="0.25">
      <c r="A71" s="36">
        <v>69</v>
      </c>
      <c r="B71" s="39">
        <v>43237</v>
      </c>
      <c r="C71" s="11" t="s">
        <v>186</v>
      </c>
      <c r="D71" s="36" t="s">
        <v>192</v>
      </c>
      <c r="E71" s="11" t="s">
        <v>89</v>
      </c>
      <c r="F71" s="36" t="s">
        <v>142</v>
      </c>
      <c r="G71" s="11" t="s">
        <v>144</v>
      </c>
      <c r="H71" s="11" t="s">
        <v>180</v>
      </c>
      <c r="I71" s="11" t="s">
        <v>149</v>
      </c>
      <c r="J71" s="11" t="s">
        <v>102</v>
      </c>
      <c r="K71" s="11">
        <v>3</v>
      </c>
      <c r="L71" s="11">
        <v>3</v>
      </c>
      <c r="M71" s="11">
        <v>3</v>
      </c>
      <c r="N71" s="11">
        <v>5</v>
      </c>
      <c r="O71" s="11">
        <v>5</v>
      </c>
      <c r="P71" s="11">
        <v>8</v>
      </c>
      <c r="Q71" s="11">
        <v>8</v>
      </c>
      <c r="R71" s="11">
        <v>5</v>
      </c>
      <c r="S71" s="11">
        <v>5</v>
      </c>
      <c r="T71" s="11" t="s">
        <v>102</v>
      </c>
      <c r="U71" s="11" t="s">
        <v>104</v>
      </c>
      <c r="V71" s="11">
        <v>10</v>
      </c>
      <c r="W71" s="11" t="s">
        <v>106</v>
      </c>
      <c r="X71" s="11" t="s">
        <v>105</v>
      </c>
      <c r="Y71" s="11" t="s">
        <v>106</v>
      </c>
      <c r="Z71" s="11" t="s">
        <v>105</v>
      </c>
      <c r="AA71" s="11" t="s">
        <v>107</v>
      </c>
      <c r="AB71" s="11" t="s">
        <v>107</v>
      </c>
      <c r="AC71" s="11" t="s">
        <v>106</v>
      </c>
      <c r="AD71" s="36" t="s">
        <v>374</v>
      </c>
      <c r="AE71" s="11" t="s">
        <v>109</v>
      </c>
      <c r="AF71" s="11" t="s">
        <v>111</v>
      </c>
      <c r="AG71" s="11" t="s">
        <v>111</v>
      </c>
      <c r="AH71" s="11" t="s">
        <v>111</v>
      </c>
      <c r="AI71" s="11" t="s">
        <v>111</v>
      </c>
      <c r="AJ71" s="11" t="s">
        <v>110</v>
      </c>
      <c r="AK71" s="11" t="s">
        <v>110</v>
      </c>
    </row>
    <row r="72" spans="1:38" ht="37.5" hidden="1" x14ac:dyDescent="0.25">
      <c r="A72" s="36">
        <v>70</v>
      </c>
      <c r="B72" s="39">
        <v>43237</v>
      </c>
      <c r="C72" s="11" t="s">
        <v>186</v>
      </c>
      <c r="D72" s="36" t="s">
        <v>192</v>
      </c>
      <c r="E72" s="11" t="s">
        <v>89</v>
      </c>
      <c r="F72" s="36" t="s">
        <v>318</v>
      </c>
      <c r="G72" s="11" t="s">
        <v>124</v>
      </c>
      <c r="H72" s="11" t="s">
        <v>180</v>
      </c>
      <c r="I72" s="11" t="s">
        <v>149</v>
      </c>
      <c r="J72" s="11" t="s">
        <v>102</v>
      </c>
      <c r="K72" s="11">
        <v>6</v>
      </c>
      <c r="L72" s="11">
        <v>6</v>
      </c>
      <c r="M72" s="11">
        <v>8</v>
      </c>
      <c r="N72" s="11">
        <v>6</v>
      </c>
      <c r="O72" s="11">
        <v>6</v>
      </c>
      <c r="P72" s="11">
        <v>8</v>
      </c>
      <c r="Q72" s="11">
        <v>8</v>
      </c>
      <c r="R72" s="11">
        <v>8</v>
      </c>
      <c r="S72" s="11">
        <v>8</v>
      </c>
      <c r="T72" s="11" t="s">
        <v>102</v>
      </c>
      <c r="U72" s="11" t="s">
        <v>104</v>
      </c>
      <c r="V72" s="11">
        <v>8</v>
      </c>
      <c r="W72" s="11" t="s">
        <v>105</v>
      </c>
      <c r="X72" s="11" t="s">
        <v>106</v>
      </c>
      <c r="Y72" s="11" t="s">
        <v>106</v>
      </c>
      <c r="Z72" s="11" t="s">
        <v>106</v>
      </c>
      <c r="AA72" s="11" t="s">
        <v>106</v>
      </c>
      <c r="AB72" s="11" t="s">
        <v>106</v>
      </c>
      <c r="AC72" s="11" t="s">
        <v>106</v>
      </c>
      <c r="AD72" s="36" t="s">
        <v>91</v>
      </c>
      <c r="AE72" s="11" t="s">
        <v>110</v>
      </c>
      <c r="AF72" s="11" t="s">
        <v>110</v>
      </c>
      <c r="AG72" s="11" t="s">
        <v>110</v>
      </c>
      <c r="AH72" s="11" t="s">
        <v>110</v>
      </c>
      <c r="AI72" s="11" t="s">
        <v>110</v>
      </c>
      <c r="AJ72" s="11" t="s">
        <v>110</v>
      </c>
      <c r="AK72" s="11" t="s">
        <v>110</v>
      </c>
    </row>
    <row r="73" spans="1:38" ht="37.5" hidden="1" x14ac:dyDescent="0.25">
      <c r="A73" s="36">
        <v>71</v>
      </c>
      <c r="B73" s="39">
        <v>43237</v>
      </c>
      <c r="C73" s="11" t="s">
        <v>186</v>
      </c>
      <c r="D73" s="36" t="s">
        <v>192</v>
      </c>
      <c r="E73" s="11" t="s">
        <v>89</v>
      </c>
      <c r="F73" s="36" t="s">
        <v>142</v>
      </c>
      <c r="G73" s="11" t="s">
        <v>112</v>
      </c>
      <c r="H73" s="11" t="s">
        <v>180</v>
      </c>
      <c r="I73" s="11" t="s">
        <v>149</v>
      </c>
      <c r="J73" s="11" t="s">
        <v>102</v>
      </c>
      <c r="K73" s="11">
        <v>10</v>
      </c>
      <c r="L73" s="11">
        <v>10</v>
      </c>
      <c r="M73" s="11">
        <v>8</v>
      </c>
      <c r="N73" s="11">
        <v>10</v>
      </c>
      <c r="O73" s="11">
        <v>10</v>
      </c>
      <c r="P73" s="11">
        <v>10</v>
      </c>
      <c r="Q73" s="11">
        <v>10</v>
      </c>
      <c r="R73" s="11">
        <v>10</v>
      </c>
      <c r="S73" s="11">
        <v>10</v>
      </c>
      <c r="T73" s="11" t="s">
        <v>102</v>
      </c>
      <c r="U73" s="11" t="s">
        <v>104</v>
      </c>
      <c r="V73" s="11">
        <v>10</v>
      </c>
      <c r="W73" s="11" t="s">
        <v>107</v>
      </c>
      <c r="X73" s="11" t="s">
        <v>107</v>
      </c>
      <c r="Y73" s="11" t="s">
        <v>106</v>
      </c>
      <c r="Z73" s="11" t="s">
        <v>105</v>
      </c>
      <c r="AA73" s="11" t="s">
        <v>106</v>
      </c>
      <c r="AB73" s="11" t="s">
        <v>105</v>
      </c>
      <c r="AC73" s="11" t="s">
        <v>105</v>
      </c>
      <c r="AD73" s="36" t="s">
        <v>91</v>
      </c>
      <c r="AE73" s="11" t="s">
        <v>111</v>
      </c>
      <c r="AF73" s="11" t="s">
        <v>111</v>
      </c>
      <c r="AG73" s="11" t="s">
        <v>111</v>
      </c>
      <c r="AH73" s="11" t="s">
        <v>111</v>
      </c>
      <c r="AI73" s="11" t="s">
        <v>111</v>
      </c>
      <c r="AJ73" s="11" t="s">
        <v>111</v>
      </c>
      <c r="AK73" s="11" t="s">
        <v>111</v>
      </c>
    </row>
    <row r="74" spans="1:38" ht="37.5" hidden="1" x14ac:dyDescent="0.25">
      <c r="A74" s="36">
        <v>72</v>
      </c>
      <c r="B74" s="39">
        <v>43237</v>
      </c>
      <c r="C74" s="11" t="s">
        <v>186</v>
      </c>
      <c r="D74" s="36" t="s">
        <v>192</v>
      </c>
      <c r="E74" s="11" t="s">
        <v>89</v>
      </c>
      <c r="F74" s="36" t="s">
        <v>142</v>
      </c>
      <c r="G74" s="11" t="s">
        <v>143</v>
      </c>
      <c r="H74" s="11" t="s">
        <v>180</v>
      </c>
      <c r="I74" s="11" t="s">
        <v>149</v>
      </c>
      <c r="J74" s="11" t="s">
        <v>102</v>
      </c>
      <c r="K74" s="11">
        <v>8</v>
      </c>
      <c r="L74" s="11">
        <v>8</v>
      </c>
      <c r="M74" s="11">
        <v>6</v>
      </c>
      <c r="N74" s="11">
        <v>6</v>
      </c>
      <c r="O74" s="11">
        <v>8</v>
      </c>
      <c r="P74" s="11">
        <v>6</v>
      </c>
      <c r="Q74" s="11">
        <v>8</v>
      </c>
      <c r="R74" s="11">
        <v>8</v>
      </c>
      <c r="S74" s="11">
        <v>8</v>
      </c>
      <c r="T74" s="11" t="s">
        <v>102</v>
      </c>
      <c r="U74" s="11" t="s">
        <v>104</v>
      </c>
      <c r="V74" s="11">
        <v>9</v>
      </c>
      <c r="W74" s="11" t="s">
        <v>106</v>
      </c>
      <c r="X74" s="11" t="s">
        <v>105</v>
      </c>
      <c r="Y74" s="11" t="s">
        <v>158</v>
      </c>
      <c r="Z74" s="11" t="s">
        <v>107</v>
      </c>
      <c r="AA74" s="11" t="s">
        <v>106</v>
      </c>
      <c r="AB74" s="11" t="s">
        <v>107</v>
      </c>
      <c r="AC74" s="11" t="s">
        <v>105</v>
      </c>
      <c r="AD74" s="36" t="s">
        <v>91</v>
      </c>
      <c r="AE74" s="11" t="s">
        <v>111</v>
      </c>
      <c r="AF74" s="11" t="s">
        <v>111</v>
      </c>
      <c r="AG74" s="11" t="s">
        <v>109</v>
      </c>
      <c r="AH74" s="11" t="s">
        <v>111</v>
      </c>
      <c r="AI74" s="11" t="s">
        <v>111</v>
      </c>
      <c r="AJ74" s="11" t="s">
        <v>110</v>
      </c>
      <c r="AK74" s="11" t="s">
        <v>110</v>
      </c>
    </row>
    <row r="75" spans="1:38" ht="37.5" hidden="1" x14ac:dyDescent="0.25">
      <c r="A75" s="36">
        <v>73</v>
      </c>
      <c r="B75" s="39">
        <v>43237</v>
      </c>
      <c r="C75" s="11" t="s">
        <v>186</v>
      </c>
      <c r="D75" s="36" t="s">
        <v>192</v>
      </c>
      <c r="E75" s="11" t="s">
        <v>89</v>
      </c>
      <c r="F75" s="36" t="s">
        <v>142</v>
      </c>
      <c r="G75" s="11" t="s">
        <v>144</v>
      </c>
      <c r="H75" s="11" t="s">
        <v>180</v>
      </c>
      <c r="I75" s="11" t="s">
        <v>149</v>
      </c>
      <c r="J75" s="11" t="s">
        <v>102</v>
      </c>
      <c r="K75" s="11">
        <v>7</v>
      </c>
      <c r="L75" s="11">
        <v>5</v>
      </c>
      <c r="M75" s="11">
        <v>5</v>
      </c>
      <c r="N75" s="11">
        <v>7</v>
      </c>
      <c r="O75" s="11">
        <v>7</v>
      </c>
      <c r="P75" s="11">
        <v>6</v>
      </c>
      <c r="Q75" s="11">
        <v>7</v>
      </c>
      <c r="R75" s="11">
        <v>7</v>
      </c>
      <c r="S75" s="11">
        <v>7</v>
      </c>
      <c r="T75" s="11" t="s">
        <v>102</v>
      </c>
      <c r="U75" s="11" t="s">
        <v>104</v>
      </c>
      <c r="V75" s="11">
        <v>8</v>
      </c>
      <c r="W75" s="11" t="s">
        <v>106</v>
      </c>
      <c r="X75" s="11" t="s">
        <v>105</v>
      </c>
      <c r="Y75" s="11" t="s">
        <v>106</v>
      </c>
      <c r="Z75" s="11" t="s">
        <v>106</v>
      </c>
      <c r="AA75" s="11" t="s">
        <v>106</v>
      </c>
      <c r="AB75" s="11" t="s">
        <v>106</v>
      </c>
      <c r="AC75" s="11" t="s">
        <v>106</v>
      </c>
      <c r="AD75" s="36" t="s">
        <v>216</v>
      </c>
      <c r="AE75" s="11" t="s">
        <v>110</v>
      </c>
      <c r="AF75" s="11" t="s">
        <v>110</v>
      </c>
      <c r="AG75" s="11" t="s">
        <v>110</v>
      </c>
      <c r="AH75" s="11" t="s">
        <v>110</v>
      </c>
      <c r="AI75" s="11" t="s">
        <v>110</v>
      </c>
      <c r="AJ75" s="11" t="s">
        <v>110</v>
      </c>
      <c r="AK75" s="11" t="s">
        <v>110</v>
      </c>
      <c r="AL75" s="36"/>
    </row>
    <row r="76" spans="1:38" ht="50" hidden="1" x14ac:dyDescent="0.25">
      <c r="A76" s="36">
        <v>74</v>
      </c>
      <c r="B76" s="39">
        <v>43237</v>
      </c>
      <c r="C76" s="11" t="s">
        <v>186</v>
      </c>
      <c r="D76" s="36" t="s">
        <v>192</v>
      </c>
      <c r="E76" s="11" t="s">
        <v>89</v>
      </c>
      <c r="F76" s="36" t="s">
        <v>142</v>
      </c>
      <c r="G76" s="11" t="s">
        <v>144</v>
      </c>
      <c r="H76" s="11" t="s">
        <v>180</v>
      </c>
      <c r="I76" s="11" t="s">
        <v>149</v>
      </c>
      <c r="J76" s="11" t="s">
        <v>102</v>
      </c>
      <c r="K76" s="11">
        <v>8</v>
      </c>
      <c r="L76" s="11">
        <v>8</v>
      </c>
      <c r="M76" s="11">
        <v>10</v>
      </c>
      <c r="N76" s="11">
        <v>8</v>
      </c>
      <c r="O76" s="11">
        <v>8</v>
      </c>
      <c r="P76" s="11">
        <v>10</v>
      </c>
      <c r="Q76" s="11">
        <v>7</v>
      </c>
      <c r="R76" s="11">
        <v>10</v>
      </c>
      <c r="S76" s="11">
        <v>10</v>
      </c>
      <c r="T76" s="11" t="s">
        <v>102</v>
      </c>
      <c r="U76" s="11" t="s">
        <v>104</v>
      </c>
      <c r="V76" s="11">
        <v>9</v>
      </c>
      <c r="W76" s="11" t="s">
        <v>107</v>
      </c>
      <c r="X76" s="11" t="s">
        <v>107</v>
      </c>
      <c r="Y76" s="11" t="s">
        <v>107</v>
      </c>
      <c r="Z76" s="11" t="s">
        <v>107</v>
      </c>
      <c r="AA76" s="11" t="s">
        <v>107</v>
      </c>
      <c r="AB76" s="11" t="s">
        <v>107</v>
      </c>
      <c r="AC76" s="11" t="s">
        <v>107</v>
      </c>
      <c r="AD76" s="36" t="s">
        <v>375</v>
      </c>
      <c r="AE76" s="11" t="s">
        <v>111</v>
      </c>
      <c r="AF76" s="11" t="s">
        <v>111</v>
      </c>
      <c r="AG76" s="11" t="s">
        <v>111</v>
      </c>
      <c r="AH76" s="11" t="s">
        <v>111</v>
      </c>
      <c r="AI76" s="11" t="s">
        <v>111</v>
      </c>
      <c r="AJ76" s="11" t="s">
        <v>111</v>
      </c>
      <c r="AK76" s="11" t="s">
        <v>111</v>
      </c>
    </row>
    <row r="77" spans="1:38" ht="25" hidden="1" x14ac:dyDescent="0.25">
      <c r="A77" s="36">
        <v>75</v>
      </c>
      <c r="B77" s="39">
        <v>43237</v>
      </c>
      <c r="C77" s="11" t="s">
        <v>186</v>
      </c>
      <c r="D77" s="36" t="s">
        <v>192</v>
      </c>
      <c r="E77" s="11" t="s">
        <v>89</v>
      </c>
      <c r="F77" s="36" t="s">
        <v>142</v>
      </c>
      <c r="G77" s="11" t="s">
        <v>144</v>
      </c>
      <c r="H77" s="11" t="s">
        <v>180</v>
      </c>
      <c r="I77" s="11" t="s">
        <v>149</v>
      </c>
      <c r="J77" s="11" t="s">
        <v>102</v>
      </c>
      <c r="K77" s="11">
        <v>4</v>
      </c>
      <c r="L77" s="11">
        <v>6</v>
      </c>
      <c r="M77" s="11">
        <v>9</v>
      </c>
      <c r="N77" s="11">
        <v>6</v>
      </c>
      <c r="O77" s="11">
        <v>5</v>
      </c>
      <c r="P77" s="11">
        <v>6</v>
      </c>
      <c r="Q77" s="11">
        <v>7</v>
      </c>
      <c r="R77" s="11">
        <v>6</v>
      </c>
      <c r="S77" s="11">
        <v>5</v>
      </c>
      <c r="T77" s="11" t="s">
        <v>180</v>
      </c>
      <c r="U77" s="11" t="s">
        <v>104</v>
      </c>
      <c r="V77" s="11">
        <v>10</v>
      </c>
      <c r="W77" s="11" t="s">
        <v>107</v>
      </c>
      <c r="X77" s="11" t="s">
        <v>106</v>
      </c>
      <c r="Y77" s="11" t="s">
        <v>107</v>
      </c>
      <c r="Z77" s="11" t="s">
        <v>107</v>
      </c>
      <c r="AA77" s="11" t="s">
        <v>106</v>
      </c>
      <c r="AB77" s="11" t="s">
        <v>106</v>
      </c>
      <c r="AC77" s="11" t="s">
        <v>107</v>
      </c>
      <c r="AD77" s="36" t="s">
        <v>376</v>
      </c>
      <c r="AE77" s="11" t="s">
        <v>111</v>
      </c>
      <c r="AF77" s="11" t="s">
        <v>110</v>
      </c>
      <c r="AG77" s="11" t="s">
        <v>111</v>
      </c>
      <c r="AH77" s="11" t="s">
        <v>111</v>
      </c>
      <c r="AI77" s="11" t="s">
        <v>111</v>
      </c>
      <c r="AJ77" s="11" t="s">
        <v>111</v>
      </c>
      <c r="AK77" s="11" t="s">
        <v>110</v>
      </c>
    </row>
    <row r="78" spans="1:38" ht="25" hidden="1" x14ac:dyDescent="0.25">
      <c r="A78" s="36">
        <v>76</v>
      </c>
      <c r="B78" s="39">
        <v>43237</v>
      </c>
      <c r="C78" s="11" t="s">
        <v>186</v>
      </c>
      <c r="D78" s="36" t="s">
        <v>192</v>
      </c>
      <c r="E78" s="11" t="s">
        <v>89</v>
      </c>
      <c r="F78" s="36" t="s">
        <v>318</v>
      </c>
      <c r="G78" s="11" t="s">
        <v>124</v>
      </c>
      <c r="H78" s="11" t="s">
        <v>180</v>
      </c>
      <c r="I78" s="11" t="s">
        <v>149</v>
      </c>
      <c r="J78" s="11" t="s">
        <v>102</v>
      </c>
      <c r="K78" s="11">
        <v>6</v>
      </c>
      <c r="L78" s="11">
        <v>3</v>
      </c>
      <c r="M78" s="11">
        <v>5</v>
      </c>
      <c r="N78" s="11">
        <v>8</v>
      </c>
      <c r="O78" s="11">
        <v>4</v>
      </c>
      <c r="P78" s="11">
        <v>6</v>
      </c>
      <c r="Q78" s="11">
        <v>4</v>
      </c>
      <c r="R78" s="11">
        <v>5</v>
      </c>
      <c r="S78" s="11">
        <v>8</v>
      </c>
      <c r="T78" s="11" t="s">
        <v>149</v>
      </c>
      <c r="U78" s="11" t="s">
        <v>104</v>
      </c>
      <c r="V78" s="11">
        <v>8</v>
      </c>
      <c r="W78" s="11" t="s">
        <v>106</v>
      </c>
      <c r="X78" s="11" t="s">
        <v>105</v>
      </c>
      <c r="Y78" s="11" t="s">
        <v>158</v>
      </c>
      <c r="Z78" s="11" t="s">
        <v>106</v>
      </c>
      <c r="AA78" s="11" t="s">
        <v>107</v>
      </c>
      <c r="AB78" s="11" t="s">
        <v>105</v>
      </c>
      <c r="AC78" s="11" t="s">
        <v>107</v>
      </c>
      <c r="AD78" s="36" t="s">
        <v>91</v>
      </c>
      <c r="AE78" s="11" t="s">
        <v>110</v>
      </c>
      <c r="AF78" s="11" t="s">
        <v>111</v>
      </c>
      <c r="AG78" s="11" t="s">
        <v>160</v>
      </c>
      <c r="AH78" s="11" t="s">
        <v>109</v>
      </c>
      <c r="AI78" s="11" t="s">
        <v>110</v>
      </c>
      <c r="AJ78" s="11" t="s">
        <v>109</v>
      </c>
      <c r="AK78" s="11" t="s">
        <v>111</v>
      </c>
    </row>
    <row r="79" spans="1:38" ht="37.5" hidden="1" x14ac:dyDescent="0.25">
      <c r="A79" s="36">
        <v>77</v>
      </c>
      <c r="B79" s="39">
        <v>43237</v>
      </c>
      <c r="C79" s="11" t="s">
        <v>186</v>
      </c>
      <c r="D79" s="36" t="s">
        <v>192</v>
      </c>
      <c r="E79" s="11" t="s">
        <v>89</v>
      </c>
      <c r="F79" s="36" t="s">
        <v>142</v>
      </c>
      <c r="H79" s="11" t="s">
        <v>180</v>
      </c>
      <c r="I79" s="11" t="s">
        <v>149</v>
      </c>
      <c r="J79" s="11" t="s">
        <v>102</v>
      </c>
      <c r="K79" s="11">
        <v>8</v>
      </c>
      <c r="L79" s="11">
        <v>8</v>
      </c>
      <c r="M79" s="11">
        <v>8</v>
      </c>
      <c r="N79" s="11">
        <v>6</v>
      </c>
      <c r="O79" s="11">
        <v>7</v>
      </c>
      <c r="P79" s="11">
        <v>8</v>
      </c>
      <c r="Q79" s="11">
        <v>8</v>
      </c>
      <c r="R79" s="11">
        <v>9</v>
      </c>
      <c r="S79" s="11">
        <v>9</v>
      </c>
      <c r="T79" s="11" t="s">
        <v>102</v>
      </c>
      <c r="U79" s="11" t="s">
        <v>104</v>
      </c>
      <c r="V79" s="11">
        <v>8</v>
      </c>
      <c r="W79" s="11" t="s">
        <v>106</v>
      </c>
      <c r="X79" s="11" t="s">
        <v>106</v>
      </c>
      <c r="Y79" s="11" t="s">
        <v>106</v>
      </c>
      <c r="Z79" s="11" t="s">
        <v>106</v>
      </c>
      <c r="AA79" s="11" t="s">
        <v>106</v>
      </c>
      <c r="AB79" s="11" t="s">
        <v>106</v>
      </c>
      <c r="AC79" s="11" t="s">
        <v>106</v>
      </c>
      <c r="AD79" s="36" t="s">
        <v>91</v>
      </c>
      <c r="AE79" s="11" t="s">
        <v>110</v>
      </c>
      <c r="AF79" s="11" t="s">
        <v>110</v>
      </c>
      <c r="AG79" s="11" t="s">
        <v>110</v>
      </c>
      <c r="AH79" s="11" t="s">
        <v>110</v>
      </c>
      <c r="AI79" s="11" t="s">
        <v>110</v>
      </c>
      <c r="AJ79" s="11" t="s">
        <v>110</v>
      </c>
      <c r="AK79" s="11" t="s">
        <v>110</v>
      </c>
    </row>
    <row r="80" spans="1:38" ht="37.5" hidden="1" x14ac:dyDescent="0.25">
      <c r="A80" s="36">
        <v>78</v>
      </c>
      <c r="B80" s="39">
        <v>43237</v>
      </c>
      <c r="C80" s="11" t="s">
        <v>186</v>
      </c>
      <c r="D80" s="36" t="s">
        <v>192</v>
      </c>
      <c r="E80" s="11" t="s">
        <v>89</v>
      </c>
      <c r="F80" s="36" t="s">
        <v>134</v>
      </c>
      <c r="H80" s="11" t="s">
        <v>180</v>
      </c>
      <c r="I80" s="11" t="s">
        <v>149</v>
      </c>
      <c r="J80" s="11" t="s">
        <v>102</v>
      </c>
      <c r="K80" s="11">
        <v>5</v>
      </c>
      <c r="L80" s="11">
        <v>5</v>
      </c>
      <c r="M80" s="11">
        <v>5</v>
      </c>
      <c r="N80" s="11">
        <v>5</v>
      </c>
      <c r="O80" s="11">
        <v>5</v>
      </c>
      <c r="P80" s="11">
        <v>5</v>
      </c>
      <c r="Q80" s="11">
        <v>10</v>
      </c>
      <c r="R80" s="11">
        <v>10</v>
      </c>
      <c r="S80" s="11">
        <v>10</v>
      </c>
      <c r="T80" s="11" t="s">
        <v>102</v>
      </c>
      <c r="U80" s="11" t="s">
        <v>104</v>
      </c>
      <c r="V80" s="11">
        <v>8</v>
      </c>
      <c r="W80" s="11" t="s">
        <v>106</v>
      </c>
      <c r="X80" s="11" t="s">
        <v>106</v>
      </c>
      <c r="Y80" s="11" t="s">
        <v>106</v>
      </c>
      <c r="Z80" s="11" t="s">
        <v>106</v>
      </c>
      <c r="AA80" s="11" t="s">
        <v>106</v>
      </c>
      <c r="AB80" s="11" t="s">
        <v>106</v>
      </c>
      <c r="AC80" s="11" t="s">
        <v>106</v>
      </c>
      <c r="AD80" s="36" t="s">
        <v>91</v>
      </c>
      <c r="AE80" s="11" t="s">
        <v>110</v>
      </c>
      <c r="AF80" s="11" t="s">
        <v>110</v>
      </c>
      <c r="AG80" s="11" t="s">
        <v>110</v>
      </c>
      <c r="AH80" s="11" t="s">
        <v>110</v>
      </c>
      <c r="AI80" s="11" t="s">
        <v>110</v>
      </c>
      <c r="AJ80" s="11" t="s">
        <v>110</v>
      </c>
      <c r="AK80" s="11" t="s">
        <v>110</v>
      </c>
    </row>
    <row r="81" spans="1:37" ht="37.5" hidden="1" x14ac:dyDescent="0.25">
      <c r="A81" s="36">
        <v>79</v>
      </c>
      <c r="B81" s="39">
        <v>43237</v>
      </c>
      <c r="C81" s="11" t="s">
        <v>186</v>
      </c>
      <c r="D81" s="36" t="s">
        <v>192</v>
      </c>
      <c r="E81" s="11" t="s">
        <v>89</v>
      </c>
      <c r="F81" s="36" t="s">
        <v>318</v>
      </c>
      <c r="G81" s="36" t="s">
        <v>124</v>
      </c>
      <c r="H81" s="11" t="s">
        <v>180</v>
      </c>
      <c r="I81" s="11" t="s">
        <v>149</v>
      </c>
      <c r="J81" s="11" t="s">
        <v>102</v>
      </c>
      <c r="K81" s="11">
        <v>6</v>
      </c>
      <c r="L81" s="11">
        <v>6</v>
      </c>
      <c r="M81" s="11">
        <v>8</v>
      </c>
      <c r="N81" s="11">
        <v>6</v>
      </c>
      <c r="O81" s="11">
        <v>6</v>
      </c>
      <c r="P81" s="11">
        <v>8</v>
      </c>
      <c r="Q81" s="11">
        <v>6</v>
      </c>
      <c r="R81" s="11">
        <v>5</v>
      </c>
      <c r="S81" s="11">
        <v>10</v>
      </c>
      <c r="T81" s="11" t="s">
        <v>102</v>
      </c>
      <c r="U81" s="11" t="s">
        <v>104</v>
      </c>
      <c r="V81" s="11">
        <v>8</v>
      </c>
      <c r="W81" s="11" t="s">
        <v>106</v>
      </c>
      <c r="X81" s="11" t="s">
        <v>106</v>
      </c>
      <c r="Y81" s="11" t="s">
        <v>106</v>
      </c>
      <c r="Z81" s="11" t="s">
        <v>106</v>
      </c>
      <c r="AA81" s="11" t="s">
        <v>106</v>
      </c>
      <c r="AB81" s="11" t="s">
        <v>106</v>
      </c>
      <c r="AC81" s="11" t="s">
        <v>106</v>
      </c>
      <c r="AD81" s="36" t="s">
        <v>91</v>
      </c>
      <c r="AE81" s="11" t="s">
        <v>109</v>
      </c>
      <c r="AF81" s="11" t="s">
        <v>109</v>
      </c>
      <c r="AG81" s="11" t="s">
        <v>109</v>
      </c>
      <c r="AH81" s="11" t="s">
        <v>109</v>
      </c>
      <c r="AI81" s="11" t="s">
        <v>109</v>
      </c>
      <c r="AJ81" s="11" t="s">
        <v>109</v>
      </c>
      <c r="AK81" s="11" t="s">
        <v>109</v>
      </c>
    </row>
    <row r="82" spans="1:37" ht="37.5" hidden="1" x14ac:dyDescent="0.25">
      <c r="A82" s="36">
        <v>80</v>
      </c>
      <c r="B82" s="39">
        <v>43237</v>
      </c>
      <c r="C82" s="11" t="s">
        <v>186</v>
      </c>
      <c r="D82" s="36" t="s">
        <v>192</v>
      </c>
      <c r="E82" s="11" t="s">
        <v>89</v>
      </c>
      <c r="F82" s="36" t="s">
        <v>142</v>
      </c>
      <c r="H82" s="11" t="s">
        <v>180</v>
      </c>
      <c r="I82" s="11" t="s">
        <v>149</v>
      </c>
      <c r="J82" s="11" t="s">
        <v>102</v>
      </c>
      <c r="K82" s="11">
        <v>8</v>
      </c>
      <c r="L82" s="11">
        <v>8</v>
      </c>
      <c r="M82" s="11">
        <v>8</v>
      </c>
      <c r="N82" s="11">
        <v>8</v>
      </c>
      <c r="O82" s="11">
        <v>8</v>
      </c>
      <c r="P82" s="11">
        <v>8</v>
      </c>
      <c r="Q82" s="11">
        <v>9</v>
      </c>
      <c r="R82" s="11">
        <v>9</v>
      </c>
      <c r="S82" s="11">
        <v>9</v>
      </c>
      <c r="T82" s="11" t="s">
        <v>102</v>
      </c>
      <c r="U82" s="11" t="s">
        <v>104</v>
      </c>
      <c r="V82" s="11">
        <v>8</v>
      </c>
      <c r="W82" s="11" t="s">
        <v>106</v>
      </c>
      <c r="X82" s="11" t="s">
        <v>106</v>
      </c>
      <c r="Y82" s="11" t="s">
        <v>106</v>
      </c>
      <c r="Z82" s="11" t="s">
        <v>105</v>
      </c>
      <c r="AA82" s="11" t="s">
        <v>105</v>
      </c>
      <c r="AB82" s="11" t="s">
        <v>105</v>
      </c>
      <c r="AC82" s="11" t="s">
        <v>105</v>
      </c>
      <c r="AD82" s="36" t="s">
        <v>91</v>
      </c>
      <c r="AE82" s="11" t="s">
        <v>110</v>
      </c>
      <c r="AF82" s="11" t="s">
        <v>110</v>
      </c>
      <c r="AG82" s="11" t="s">
        <v>110</v>
      </c>
      <c r="AH82" s="11" t="s">
        <v>110</v>
      </c>
      <c r="AI82" s="11" t="s">
        <v>111</v>
      </c>
      <c r="AJ82" s="11" t="s">
        <v>110</v>
      </c>
      <c r="AK82" s="11" t="s">
        <v>109</v>
      </c>
    </row>
    <row r="83" spans="1:37" ht="37.5" hidden="1" x14ac:dyDescent="0.25">
      <c r="A83" s="36">
        <v>81</v>
      </c>
      <c r="B83" s="39">
        <v>43237</v>
      </c>
      <c r="C83" s="11" t="s">
        <v>186</v>
      </c>
      <c r="D83" s="36" t="s">
        <v>192</v>
      </c>
      <c r="E83" s="11" t="s">
        <v>89</v>
      </c>
      <c r="F83" s="36" t="s">
        <v>318</v>
      </c>
      <c r="G83" s="36" t="s">
        <v>124</v>
      </c>
      <c r="H83" s="11" t="s">
        <v>180</v>
      </c>
      <c r="I83" s="11" t="s">
        <v>149</v>
      </c>
      <c r="J83" s="11" t="s">
        <v>102</v>
      </c>
      <c r="K83" s="11">
        <v>9</v>
      </c>
      <c r="L83" s="11">
        <v>9</v>
      </c>
      <c r="M83" s="11">
        <v>9</v>
      </c>
      <c r="N83" s="11">
        <v>6</v>
      </c>
      <c r="O83" s="11">
        <v>7</v>
      </c>
      <c r="P83" s="11">
        <v>5</v>
      </c>
      <c r="Q83" s="11">
        <v>8</v>
      </c>
      <c r="R83" s="11">
        <v>10</v>
      </c>
      <c r="S83" s="11">
        <v>10</v>
      </c>
      <c r="T83" s="11" t="s">
        <v>102</v>
      </c>
      <c r="U83" s="11" t="s">
        <v>104</v>
      </c>
      <c r="V83" s="11">
        <v>10</v>
      </c>
      <c r="W83" s="11" t="s">
        <v>106</v>
      </c>
      <c r="X83" s="11" t="s">
        <v>106</v>
      </c>
      <c r="Y83" s="11" t="s">
        <v>106</v>
      </c>
      <c r="Z83" s="11" t="s">
        <v>106</v>
      </c>
      <c r="AA83" s="11" t="s">
        <v>106</v>
      </c>
      <c r="AB83" s="11" t="s">
        <v>106</v>
      </c>
      <c r="AC83" s="11" t="s">
        <v>106</v>
      </c>
      <c r="AD83" s="36" t="s">
        <v>91</v>
      </c>
      <c r="AE83" s="11" t="s">
        <v>110</v>
      </c>
      <c r="AF83" s="11" t="s">
        <v>110</v>
      </c>
      <c r="AG83" s="11" t="s">
        <v>110</v>
      </c>
      <c r="AH83" s="11" t="s">
        <v>110</v>
      </c>
      <c r="AI83" s="11" t="s">
        <v>110</v>
      </c>
      <c r="AJ83" s="11" t="s">
        <v>110</v>
      </c>
      <c r="AK83" s="11" t="s">
        <v>110</v>
      </c>
    </row>
    <row r="84" spans="1:37" ht="37.5" hidden="1" x14ac:dyDescent="0.25">
      <c r="A84" s="36">
        <v>82</v>
      </c>
      <c r="B84" s="39">
        <v>43237</v>
      </c>
      <c r="C84" s="11" t="s">
        <v>186</v>
      </c>
      <c r="D84" s="36" t="s">
        <v>120</v>
      </c>
      <c r="E84" s="11" t="s">
        <v>89</v>
      </c>
      <c r="F84" s="36" t="s">
        <v>142</v>
      </c>
      <c r="H84" s="11" t="s">
        <v>101</v>
      </c>
      <c r="I84" s="11" t="s">
        <v>190</v>
      </c>
      <c r="J84" s="11" t="s">
        <v>103</v>
      </c>
      <c r="K84" s="11">
        <v>5</v>
      </c>
      <c r="L84" s="11">
        <v>7</v>
      </c>
      <c r="M84" s="11">
        <v>4</v>
      </c>
      <c r="N84" s="11">
        <v>8</v>
      </c>
      <c r="O84" s="11">
        <v>8</v>
      </c>
      <c r="P84" s="11">
        <v>6</v>
      </c>
      <c r="Q84" s="11">
        <v>8</v>
      </c>
      <c r="R84" s="11">
        <v>9</v>
      </c>
      <c r="S84" s="11">
        <v>10</v>
      </c>
      <c r="T84" s="11" t="s">
        <v>103</v>
      </c>
      <c r="U84" s="11" t="s">
        <v>104</v>
      </c>
      <c r="V84" s="11">
        <v>10</v>
      </c>
      <c r="W84" s="11" t="s">
        <v>106</v>
      </c>
      <c r="X84" s="11" t="s">
        <v>106</v>
      </c>
      <c r="Y84" s="11" t="s">
        <v>106</v>
      </c>
      <c r="Z84" s="11" t="s">
        <v>106</v>
      </c>
      <c r="AA84" s="11" t="s">
        <v>105</v>
      </c>
      <c r="AB84" s="11" t="s">
        <v>105</v>
      </c>
      <c r="AC84" s="11" t="s">
        <v>105</v>
      </c>
      <c r="AD84" s="36" t="s">
        <v>91</v>
      </c>
      <c r="AE84" s="11" t="s">
        <v>109</v>
      </c>
      <c r="AF84" s="11" t="s">
        <v>110</v>
      </c>
      <c r="AG84" s="11" t="s">
        <v>109</v>
      </c>
      <c r="AH84" s="11" t="s">
        <v>109</v>
      </c>
      <c r="AI84" s="11" t="s">
        <v>109</v>
      </c>
      <c r="AJ84" s="11" t="s">
        <v>110</v>
      </c>
      <c r="AK84" s="11" t="s">
        <v>109</v>
      </c>
    </row>
    <row r="85" spans="1:37" ht="37.5" hidden="1" x14ac:dyDescent="0.25">
      <c r="A85" s="36">
        <v>83</v>
      </c>
      <c r="B85" s="39">
        <v>43237</v>
      </c>
      <c r="C85" s="11" t="s">
        <v>186</v>
      </c>
      <c r="D85" s="36" t="s">
        <v>120</v>
      </c>
      <c r="E85" s="11" t="s">
        <v>89</v>
      </c>
      <c r="F85" s="36" t="s">
        <v>142</v>
      </c>
      <c r="H85" s="11" t="s">
        <v>101</v>
      </c>
      <c r="I85" s="11" t="s">
        <v>190</v>
      </c>
      <c r="J85" s="11" t="s">
        <v>103</v>
      </c>
      <c r="K85" s="11">
        <v>7</v>
      </c>
      <c r="L85" s="11">
        <v>4</v>
      </c>
      <c r="M85" s="11">
        <v>10</v>
      </c>
      <c r="N85" s="11">
        <v>8</v>
      </c>
      <c r="O85" s="11">
        <v>2</v>
      </c>
      <c r="P85" s="11">
        <v>5</v>
      </c>
      <c r="Q85" s="11">
        <v>10</v>
      </c>
      <c r="R85" s="11">
        <v>8</v>
      </c>
      <c r="S85" s="11">
        <v>3</v>
      </c>
      <c r="T85" s="11" t="s">
        <v>103</v>
      </c>
      <c r="U85" s="11" t="s">
        <v>104</v>
      </c>
      <c r="V85" s="11">
        <v>10</v>
      </c>
      <c r="W85" s="11" t="s">
        <v>107</v>
      </c>
      <c r="X85" s="11" t="s">
        <v>107</v>
      </c>
      <c r="Y85" s="11" t="s">
        <v>106</v>
      </c>
      <c r="Z85" s="11" t="s">
        <v>107</v>
      </c>
      <c r="AA85" s="11" t="s">
        <v>107</v>
      </c>
      <c r="AB85" s="11" t="s">
        <v>107</v>
      </c>
      <c r="AC85" s="11" t="s">
        <v>107</v>
      </c>
      <c r="AD85" s="36" t="s">
        <v>91</v>
      </c>
      <c r="AE85" s="11" t="s">
        <v>111</v>
      </c>
      <c r="AF85" s="11" t="s">
        <v>111</v>
      </c>
      <c r="AG85" s="11" t="s">
        <v>111</v>
      </c>
      <c r="AH85" s="11" t="s">
        <v>111</v>
      </c>
      <c r="AI85" s="11" t="s">
        <v>111</v>
      </c>
      <c r="AJ85" s="11" t="s">
        <v>111</v>
      </c>
      <c r="AK85" s="11" t="s">
        <v>111</v>
      </c>
    </row>
    <row r="86" spans="1:37" ht="50" hidden="1" x14ac:dyDescent="0.25">
      <c r="A86" s="36">
        <v>84</v>
      </c>
      <c r="B86" s="39">
        <v>43237</v>
      </c>
      <c r="C86" s="11" t="s">
        <v>186</v>
      </c>
      <c r="D86" s="36" t="s">
        <v>88</v>
      </c>
      <c r="E86" s="11" t="s">
        <v>89</v>
      </c>
      <c r="F86" s="36" t="s">
        <v>318</v>
      </c>
      <c r="G86" s="36" t="s">
        <v>124</v>
      </c>
      <c r="H86" s="11" t="s">
        <v>180</v>
      </c>
      <c r="I86" s="11" t="s">
        <v>132</v>
      </c>
      <c r="J86" s="11" t="s">
        <v>102</v>
      </c>
      <c r="K86" s="11">
        <v>4</v>
      </c>
      <c r="L86" s="11">
        <v>4</v>
      </c>
      <c r="M86" s="11">
        <v>2</v>
      </c>
      <c r="N86" s="11">
        <v>2</v>
      </c>
      <c r="O86" s="11">
        <v>4</v>
      </c>
      <c r="P86" s="11">
        <v>2</v>
      </c>
      <c r="Q86" s="11">
        <v>1</v>
      </c>
      <c r="R86" s="11">
        <v>2</v>
      </c>
      <c r="S86" s="11">
        <v>3</v>
      </c>
      <c r="T86" s="11" t="s">
        <v>180</v>
      </c>
      <c r="U86" s="11" t="s">
        <v>104</v>
      </c>
      <c r="V86" s="11">
        <v>10</v>
      </c>
      <c r="W86" s="11" t="s">
        <v>106</v>
      </c>
      <c r="X86" s="11" t="s">
        <v>106</v>
      </c>
      <c r="Y86" s="11" t="s">
        <v>106</v>
      </c>
      <c r="Z86" s="11" t="s">
        <v>106</v>
      </c>
      <c r="AA86" s="11" t="s">
        <v>106</v>
      </c>
      <c r="AB86" s="11" t="s">
        <v>105</v>
      </c>
      <c r="AC86" s="11" t="s">
        <v>106</v>
      </c>
      <c r="AD86" s="36" t="s">
        <v>379</v>
      </c>
      <c r="AE86" s="11" t="s">
        <v>111</v>
      </c>
      <c r="AF86" s="11" t="s">
        <v>110</v>
      </c>
      <c r="AG86" s="11" t="s">
        <v>110</v>
      </c>
      <c r="AH86" s="11" t="s">
        <v>111</v>
      </c>
      <c r="AI86" s="11" t="s">
        <v>110</v>
      </c>
      <c r="AJ86" s="11" t="s">
        <v>110</v>
      </c>
      <c r="AK86" s="11" t="s">
        <v>110</v>
      </c>
    </row>
    <row r="87" spans="1:37" ht="37.5" hidden="1" x14ac:dyDescent="0.25">
      <c r="A87" s="36">
        <v>85</v>
      </c>
      <c r="B87" s="39">
        <v>43237</v>
      </c>
      <c r="C87" s="11" t="s">
        <v>186</v>
      </c>
      <c r="D87" s="36" t="s">
        <v>210</v>
      </c>
      <c r="E87" s="11" t="s">
        <v>89</v>
      </c>
      <c r="F87" s="36" t="s">
        <v>318</v>
      </c>
      <c r="G87" s="11" t="s">
        <v>112</v>
      </c>
      <c r="H87" s="11" t="s">
        <v>101</v>
      </c>
      <c r="I87" s="11" t="s">
        <v>190</v>
      </c>
      <c r="J87" s="11" t="s">
        <v>103</v>
      </c>
      <c r="K87" s="11">
        <v>3</v>
      </c>
      <c r="L87" s="11">
        <v>6</v>
      </c>
      <c r="M87" s="11">
        <v>6</v>
      </c>
      <c r="N87" s="11">
        <v>3</v>
      </c>
      <c r="O87" s="11">
        <v>3</v>
      </c>
      <c r="P87" s="11">
        <v>6</v>
      </c>
      <c r="Q87" s="11">
        <v>3</v>
      </c>
      <c r="R87" s="11">
        <v>3</v>
      </c>
      <c r="S87" s="11">
        <v>3</v>
      </c>
      <c r="T87" s="11" t="s">
        <v>101</v>
      </c>
      <c r="U87" s="11" t="s">
        <v>104</v>
      </c>
      <c r="V87" s="11">
        <v>7</v>
      </c>
      <c r="W87" s="11" t="s">
        <v>107</v>
      </c>
      <c r="X87" s="11" t="s">
        <v>106</v>
      </c>
      <c r="Y87" s="11" t="s">
        <v>106</v>
      </c>
      <c r="Z87" s="11" t="s">
        <v>106</v>
      </c>
      <c r="AA87" s="11" t="s">
        <v>107</v>
      </c>
      <c r="AB87" s="11" t="s">
        <v>107</v>
      </c>
      <c r="AC87" s="11" t="s">
        <v>158</v>
      </c>
      <c r="AD87" s="36" t="s">
        <v>91</v>
      </c>
      <c r="AE87" s="11" t="s">
        <v>109</v>
      </c>
      <c r="AF87" s="11" t="s">
        <v>110</v>
      </c>
      <c r="AG87" s="11" t="s">
        <v>110</v>
      </c>
      <c r="AH87" s="11" t="s">
        <v>111</v>
      </c>
      <c r="AI87" s="11" t="s">
        <v>111</v>
      </c>
      <c r="AJ87" s="11" t="s">
        <v>111</v>
      </c>
      <c r="AK87" s="11" t="s">
        <v>109</v>
      </c>
    </row>
    <row r="88" spans="1:37" ht="37.5" hidden="1" x14ac:dyDescent="0.25">
      <c r="A88" s="36">
        <v>86</v>
      </c>
      <c r="B88" s="39">
        <v>43237</v>
      </c>
      <c r="C88" s="11" t="s">
        <v>186</v>
      </c>
      <c r="D88" s="36" t="s">
        <v>88</v>
      </c>
      <c r="E88" s="11" t="s">
        <v>89</v>
      </c>
      <c r="F88" s="36" t="s">
        <v>318</v>
      </c>
      <c r="G88" s="11" t="s">
        <v>124</v>
      </c>
      <c r="H88" s="11" t="s">
        <v>101</v>
      </c>
      <c r="I88" s="11" t="s">
        <v>190</v>
      </c>
      <c r="J88" s="11" t="s">
        <v>103</v>
      </c>
      <c r="K88" s="11">
        <v>5</v>
      </c>
      <c r="L88" s="11">
        <v>5</v>
      </c>
      <c r="M88" s="11">
        <v>5</v>
      </c>
      <c r="N88" s="11">
        <v>8</v>
      </c>
      <c r="O88" s="11">
        <v>8</v>
      </c>
      <c r="P88" s="11">
        <v>8</v>
      </c>
      <c r="Q88" s="11">
        <v>5</v>
      </c>
      <c r="R88" s="11">
        <v>5</v>
      </c>
      <c r="S88" s="11">
        <v>5</v>
      </c>
      <c r="T88" s="11" t="s">
        <v>190</v>
      </c>
      <c r="U88" s="11" t="s">
        <v>104</v>
      </c>
      <c r="V88" s="11">
        <v>8</v>
      </c>
      <c r="W88" s="11" t="s">
        <v>106</v>
      </c>
      <c r="X88" s="11" t="s">
        <v>107</v>
      </c>
      <c r="Y88" s="11" t="s">
        <v>106</v>
      </c>
      <c r="Z88" s="11" t="s">
        <v>106</v>
      </c>
      <c r="AA88" s="11" t="s">
        <v>106</v>
      </c>
      <c r="AB88" s="11" t="s">
        <v>106</v>
      </c>
      <c r="AC88" s="11" t="s">
        <v>105</v>
      </c>
      <c r="AD88" s="36" t="s">
        <v>91</v>
      </c>
      <c r="AE88" s="11" t="s">
        <v>111</v>
      </c>
      <c r="AF88" s="11" t="s">
        <v>110</v>
      </c>
      <c r="AG88" s="11" t="s">
        <v>111</v>
      </c>
      <c r="AH88" s="11" t="s">
        <v>110</v>
      </c>
      <c r="AI88" s="11" t="s">
        <v>111</v>
      </c>
      <c r="AJ88" s="11" t="s">
        <v>110</v>
      </c>
      <c r="AK88" s="11" t="s">
        <v>110</v>
      </c>
    </row>
    <row r="89" spans="1:37" ht="37.5" hidden="1" x14ac:dyDescent="0.25">
      <c r="A89" s="36">
        <v>87</v>
      </c>
      <c r="B89" s="39">
        <v>43237</v>
      </c>
      <c r="C89" s="11" t="s">
        <v>186</v>
      </c>
      <c r="D89" s="36" t="s">
        <v>88</v>
      </c>
      <c r="E89" s="11" t="s">
        <v>89</v>
      </c>
      <c r="F89" s="36" t="s">
        <v>318</v>
      </c>
      <c r="G89" s="11" t="s">
        <v>124</v>
      </c>
      <c r="H89" s="11" t="s">
        <v>101</v>
      </c>
      <c r="I89" s="11" t="s">
        <v>190</v>
      </c>
      <c r="J89" s="11" t="s">
        <v>103</v>
      </c>
      <c r="K89" s="11">
        <v>4</v>
      </c>
      <c r="L89" s="11">
        <v>6</v>
      </c>
      <c r="M89" s="11">
        <v>7</v>
      </c>
      <c r="N89" s="11">
        <v>5</v>
      </c>
      <c r="O89" s="11">
        <v>5</v>
      </c>
      <c r="P89" s="11">
        <v>7</v>
      </c>
      <c r="Q89" s="11">
        <v>5</v>
      </c>
      <c r="R89" s="11">
        <v>5</v>
      </c>
      <c r="S89" s="11">
        <v>6</v>
      </c>
      <c r="T89" s="11" t="s">
        <v>101</v>
      </c>
      <c r="U89" s="11" t="s">
        <v>104</v>
      </c>
      <c r="V89" s="11">
        <v>8</v>
      </c>
      <c r="W89" s="11" t="s">
        <v>105</v>
      </c>
      <c r="X89" s="11" t="s">
        <v>106</v>
      </c>
      <c r="Y89" s="11" t="s">
        <v>106</v>
      </c>
      <c r="Z89" s="11" t="s">
        <v>107</v>
      </c>
      <c r="AA89" s="11" t="s">
        <v>106</v>
      </c>
      <c r="AB89" s="11" t="s">
        <v>106</v>
      </c>
      <c r="AC89" s="11" t="s">
        <v>158</v>
      </c>
      <c r="AD89" s="36" t="s">
        <v>91</v>
      </c>
      <c r="AE89" s="11" t="s">
        <v>111</v>
      </c>
      <c r="AF89" s="11" t="s">
        <v>111</v>
      </c>
      <c r="AG89" s="11" t="s">
        <v>110</v>
      </c>
      <c r="AH89" s="11" t="s">
        <v>109</v>
      </c>
      <c r="AI89" s="11" t="s">
        <v>110</v>
      </c>
      <c r="AJ89" s="11" t="s">
        <v>109</v>
      </c>
      <c r="AK89" s="11" t="s">
        <v>110</v>
      </c>
    </row>
    <row r="90" spans="1:37" ht="37.5" hidden="1" x14ac:dyDescent="0.25">
      <c r="A90" s="36">
        <v>88</v>
      </c>
      <c r="B90" s="39">
        <v>43237</v>
      </c>
      <c r="C90" s="11" t="s">
        <v>186</v>
      </c>
      <c r="D90" s="36" t="s">
        <v>206</v>
      </c>
      <c r="E90" s="11" t="s">
        <v>89</v>
      </c>
      <c r="F90" s="36" t="s">
        <v>318</v>
      </c>
      <c r="G90" s="11" t="s">
        <v>112</v>
      </c>
      <c r="H90" s="11" t="s">
        <v>101</v>
      </c>
      <c r="I90" s="11" t="s">
        <v>190</v>
      </c>
      <c r="J90" s="11" t="s">
        <v>103</v>
      </c>
      <c r="K90" s="11">
        <v>8</v>
      </c>
      <c r="L90" s="11">
        <v>4</v>
      </c>
      <c r="M90" s="11">
        <v>7</v>
      </c>
      <c r="N90" s="11">
        <v>7</v>
      </c>
      <c r="O90" s="11">
        <v>5</v>
      </c>
      <c r="P90" s="11">
        <v>7</v>
      </c>
      <c r="Q90" s="11">
        <v>7</v>
      </c>
      <c r="R90" s="11">
        <v>3</v>
      </c>
      <c r="S90" s="11">
        <v>8</v>
      </c>
      <c r="T90" s="11" t="s">
        <v>101</v>
      </c>
      <c r="U90" s="11" t="s">
        <v>104</v>
      </c>
      <c r="V90" s="11">
        <v>7</v>
      </c>
      <c r="W90" s="11" t="s">
        <v>105</v>
      </c>
      <c r="X90" s="11" t="s">
        <v>106</v>
      </c>
      <c r="Y90" s="11" t="s">
        <v>105</v>
      </c>
      <c r="Z90" s="11" t="s">
        <v>105</v>
      </c>
      <c r="AA90" s="11" t="s">
        <v>106</v>
      </c>
      <c r="AB90" s="11" t="s">
        <v>106</v>
      </c>
      <c r="AC90" s="11" t="s">
        <v>105</v>
      </c>
      <c r="AD90" s="36" t="s">
        <v>91</v>
      </c>
      <c r="AE90" s="11" t="s">
        <v>111</v>
      </c>
      <c r="AF90" s="11" t="s">
        <v>110</v>
      </c>
      <c r="AG90" s="11" t="s">
        <v>110</v>
      </c>
      <c r="AH90" s="11" t="s">
        <v>111</v>
      </c>
      <c r="AI90" s="11" t="s">
        <v>111</v>
      </c>
      <c r="AJ90" s="11" t="s">
        <v>111</v>
      </c>
      <c r="AK90" s="11" t="s">
        <v>109</v>
      </c>
    </row>
    <row r="91" spans="1:37" ht="37.5" hidden="1" x14ac:dyDescent="0.25">
      <c r="A91" s="36">
        <v>89</v>
      </c>
      <c r="B91" s="39">
        <v>43237</v>
      </c>
      <c r="C91" s="11" t="s">
        <v>186</v>
      </c>
      <c r="D91" s="36" t="s">
        <v>120</v>
      </c>
      <c r="E91" s="11" t="s">
        <v>89</v>
      </c>
      <c r="F91" s="36" t="s">
        <v>318</v>
      </c>
      <c r="G91" s="11" t="s">
        <v>112</v>
      </c>
      <c r="H91" s="11" t="s">
        <v>101</v>
      </c>
      <c r="I91" s="11" t="s">
        <v>190</v>
      </c>
      <c r="J91" s="11" t="s">
        <v>103</v>
      </c>
      <c r="K91" s="11">
        <v>3</v>
      </c>
      <c r="L91" s="11">
        <v>5</v>
      </c>
      <c r="M91" s="11">
        <v>5</v>
      </c>
      <c r="N91" s="11">
        <v>4</v>
      </c>
      <c r="O91" s="11">
        <v>5</v>
      </c>
      <c r="P91" s="11">
        <v>5</v>
      </c>
      <c r="Q91" s="11">
        <v>3</v>
      </c>
      <c r="R91" s="11">
        <v>4</v>
      </c>
      <c r="S91" s="11">
        <v>5</v>
      </c>
      <c r="T91" s="11" t="s">
        <v>190</v>
      </c>
      <c r="U91" s="11" t="s">
        <v>104</v>
      </c>
      <c r="V91" s="11">
        <v>9</v>
      </c>
      <c r="W91" s="11" t="s">
        <v>106</v>
      </c>
      <c r="X91" s="11" t="s">
        <v>106</v>
      </c>
      <c r="Y91" s="11" t="s">
        <v>107</v>
      </c>
      <c r="Z91" s="11" t="s">
        <v>107</v>
      </c>
      <c r="AA91" s="11" t="s">
        <v>107</v>
      </c>
      <c r="AB91" s="11" t="s">
        <v>107</v>
      </c>
      <c r="AC91" s="11" t="s">
        <v>107</v>
      </c>
      <c r="AD91" s="36" t="s">
        <v>382</v>
      </c>
      <c r="AE91" s="11" t="s">
        <v>110</v>
      </c>
      <c r="AF91" s="11" t="s">
        <v>110</v>
      </c>
      <c r="AG91" s="11" t="s">
        <v>110</v>
      </c>
      <c r="AH91" s="11" t="s">
        <v>110</v>
      </c>
      <c r="AI91" s="11" t="s">
        <v>110</v>
      </c>
      <c r="AJ91" s="11" t="s">
        <v>110</v>
      </c>
      <c r="AK91" s="11" t="s">
        <v>110</v>
      </c>
    </row>
    <row r="92" spans="1:37" ht="37.5" hidden="1" x14ac:dyDescent="0.25">
      <c r="A92" s="36">
        <v>90</v>
      </c>
      <c r="B92" s="39">
        <v>43237</v>
      </c>
      <c r="C92" s="11" t="s">
        <v>186</v>
      </c>
      <c r="D92" s="36" t="s">
        <v>206</v>
      </c>
      <c r="E92" s="11" t="s">
        <v>89</v>
      </c>
      <c r="F92" s="36" t="s">
        <v>134</v>
      </c>
      <c r="G92" s="11" t="s">
        <v>154</v>
      </c>
      <c r="H92" s="11" t="s">
        <v>101</v>
      </c>
      <c r="I92" s="11" t="s">
        <v>190</v>
      </c>
      <c r="J92" s="11" t="s">
        <v>103</v>
      </c>
      <c r="K92" s="11">
        <v>7</v>
      </c>
      <c r="L92" s="11">
        <v>6</v>
      </c>
      <c r="M92" s="11">
        <v>7</v>
      </c>
      <c r="N92" s="11">
        <v>7</v>
      </c>
      <c r="O92" s="11">
        <v>6</v>
      </c>
      <c r="P92" s="11">
        <v>6</v>
      </c>
      <c r="Q92" s="11">
        <v>6</v>
      </c>
      <c r="R92" s="11">
        <v>6</v>
      </c>
      <c r="S92" s="11">
        <v>6</v>
      </c>
      <c r="T92" s="11" t="s">
        <v>190</v>
      </c>
      <c r="U92" s="11" t="s">
        <v>104</v>
      </c>
      <c r="V92" s="11">
        <v>7</v>
      </c>
      <c r="W92" s="11" t="s">
        <v>106</v>
      </c>
      <c r="X92" s="11" t="s">
        <v>106</v>
      </c>
      <c r="Y92" s="11" t="s">
        <v>106</v>
      </c>
      <c r="Z92" s="11" t="s">
        <v>106</v>
      </c>
      <c r="AA92" s="11" t="s">
        <v>105</v>
      </c>
      <c r="AB92" s="11" t="s">
        <v>105</v>
      </c>
      <c r="AC92" s="11" t="s">
        <v>106</v>
      </c>
      <c r="AD92" s="36" t="s">
        <v>91</v>
      </c>
      <c r="AE92" s="11" t="s">
        <v>110</v>
      </c>
      <c r="AF92" s="11" t="s">
        <v>110</v>
      </c>
      <c r="AG92" s="11" t="s">
        <v>110</v>
      </c>
      <c r="AH92" s="11" t="s">
        <v>110</v>
      </c>
      <c r="AI92" s="11" t="s">
        <v>110</v>
      </c>
      <c r="AJ92" s="11" t="s">
        <v>110</v>
      </c>
      <c r="AK92" s="11" t="s">
        <v>110</v>
      </c>
    </row>
    <row r="93" spans="1:37" ht="37.5" hidden="1" x14ac:dyDescent="0.25">
      <c r="A93" s="36">
        <v>91</v>
      </c>
      <c r="B93" s="39">
        <v>43237</v>
      </c>
      <c r="C93" s="11" t="s">
        <v>186</v>
      </c>
      <c r="D93" s="36" t="s">
        <v>206</v>
      </c>
      <c r="E93" s="11" t="s">
        <v>89</v>
      </c>
      <c r="F93" s="36" t="s">
        <v>318</v>
      </c>
      <c r="G93" s="11" t="s">
        <v>124</v>
      </c>
      <c r="H93" s="11" t="s">
        <v>101</v>
      </c>
      <c r="I93" s="11" t="s">
        <v>190</v>
      </c>
      <c r="J93" s="11" t="s">
        <v>103</v>
      </c>
      <c r="K93" s="11">
        <v>7</v>
      </c>
      <c r="L93" s="11">
        <v>6</v>
      </c>
      <c r="M93" s="11">
        <v>5</v>
      </c>
      <c r="N93" s="11">
        <v>8</v>
      </c>
      <c r="O93" s="11">
        <v>7</v>
      </c>
      <c r="P93" s="11">
        <v>8</v>
      </c>
      <c r="Q93" s="11">
        <v>8</v>
      </c>
      <c r="R93" s="11">
        <v>6</v>
      </c>
      <c r="S93" s="11">
        <v>6</v>
      </c>
      <c r="T93" s="11" t="s">
        <v>103</v>
      </c>
      <c r="U93" s="11" t="s">
        <v>104</v>
      </c>
      <c r="V93" s="11">
        <v>8</v>
      </c>
      <c r="W93" s="11" t="s">
        <v>106</v>
      </c>
      <c r="X93" s="11" t="s">
        <v>105</v>
      </c>
      <c r="Y93" s="11" t="s">
        <v>105</v>
      </c>
      <c r="Z93" s="11" t="s">
        <v>105</v>
      </c>
      <c r="AA93" s="11" t="s">
        <v>105</v>
      </c>
      <c r="AB93" s="11" t="s">
        <v>106</v>
      </c>
      <c r="AC93" s="11" t="s">
        <v>158</v>
      </c>
      <c r="AD93" s="36" t="s">
        <v>91</v>
      </c>
      <c r="AE93" s="11" t="s">
        <v>111</v>
      </c>
      <c r="AF93" s="11" t="s">
        <v>110</v>
      </c>
      <c r="AG93" s="11" t="s">
        <v>110</v>
      </c>
      <c r="AH93" s="11" t="s">
        <v>111</v>
      </c>
      <c r="AI93" s="11" t="s">
        <v>111</v>
      </c>
      <c r="AJ93" s="11" t="s">
        <v>110</v>
      </c>
      <c r="AK93" s="11" t="s">
        <v>110</v>
      </c>
    </row>
    <row r="94" spans="1:37" ht="37.5" hidden="1" x14ac:dyDescent="0.25">
      <c r="A94" s="36">
        <v>92</v>
      </c>
      <c r="B94" s="39">
        <v>43237</v>
      </c>
      <c r="C94" s="11" t="s">
        <v>186</v>
      </c>
      <c r="D94" s="36" t="s">
        <v>88</v>
      </c>
      <c r="E94" s="11" t="s">
        <v>89</v>
      </c>
      <c r="F94" s="36" t="s">
        <v>93</v>
      </c>
      <c r="G94" s="11" t="s">
        <v>124</v>
      </c>
      <c r="H94" s="11" t="s">
        <v>101</v>
      </c>
      <c r="I94" s="11" t="s">
        <v>190</v>
      </c>
      <c r="J94" s="11" t="s">
        <v>103</v>
      </c>
      <c r="K94" s="11">
        <v>6</v>
      </c>
      <c r="L94" s="11">
        <v>5</v>
      </c>
      <c r="M94" s="11">
        <v>5</v>
      </c>
      <c r="N94" s="11">
        <v>7</v>
      </c>
      <c r="O94" s="11">
        <v>7</v>
      </c>
      <c r="P94" s="11">
        <v>5</v>
      </c>
      <c r="Q94" s="11">
        <v>4</v>
      </c>
      <c r="R94" s="11">
        <v>3</v>
      </c>
      <c r="S94" s="11">
        <v>2</v>
      </c>
      <c r="T94" s="11" t="s">
        <v>190</v>
      </c>
      <c r="U94" s="11" t="s">
        <v>104</v>
      </c>
      <c r="V94" s="11">
        <v>8</v>
      </c>
      <c r="W94" s="11" t="s">
        <v>106</v>
      </c>
      <c r="X94" s="11" t="s">
        <v>107</v>
      </c>
      <c r="Y94" s="11" t="s">
        <v>107</v>
      </c>
      <c r="Z94" s="11" t="s">
        <v>107</v>
      </c>
      <c r="AA94" s="11" t="s">
        <v>107</v>
      </c>
      <c r="AB94" s="11" t="s">
        <v>107</v>
      </c>
      <c r="AC94" s="11" t="s">
        <v>105</v>
      </c>
      <c r="AD94" s="36" t="s">
        <v>384</v>
      </c>
      <c r="AE94" s="11" t="s">
        <v>111</v>
      </c>
      <c r="AF94" s="11" t="s">
        <v>110</v>
      </c>
      <c r="AG94" s="11" t="s">
        <v>111</v>
      </c>
      <c r="AH94" s="11" t="s">
        <v>111</v>
      </c>
      <c r="AI94" s="11" t="s">
        <v>111</v>
      </c>
      <c r="AJ94" s="11" t="s">
        <v>110</v>
      </c>
      <c r="AK94" s="11" t="s">
        <v>109</v>
      </c>
    </row>
    <row r="95" spans="1:37" ht="37.5" hidden="1" x14ac:dyDescent="0.25">
      <c r="A95" s="36">
        <v>93</v>
      </c>
      <c r="B95" s="39">
        <v>43237</v>
      </c>
      <c r="C95" s="11" t="s">
        <v>186</v>
      </c>
      <c r="D95" s="36" t="s">
        <v>88</v>
      </c>
      <c r="E95" s="11" t="s">
        <v>89</v>
      </c>
      <c r="F95" s="36" t="s">
        <v>134</v>
      </c>
      <c r="G95" s="11" t="s">
        <v>112</v>
      </c>
      <c r="H95" s="11" t="s">
        <v>101</v>
      </c>
      <c r="I95" s="11" t="s">
        <v>190</v>
      </c>
      <c r="J95" s="11" t="s">
        <v>103</v>
      </c>
      <c r="K95" s="11">
        <v>8</v>
      </c>
      <c r="L95" s="11">
        <v>8</v>
      </c>
      <c r="M95" s="11">
        <v>8</v>
      </c>
      <c r="N95" s="11">
        <v>8</v>
      </c>
      <c r="O95" s="11">
        <v>8</v>
      </c>
      <c r="P95" s="11">
        <v>8</v>
      </c>
      <c r="Q95" s="11">
        <v>8</v>
      </c>
      <c r="R95" s="11">
        <v>8</v>
      </c>
      <c r="S95" s="11">
        <v>8</v>
      </c>
      <c r="T95" s="11" t="s">
        <v>101</v>
      </c>
      <c r="U95" s="11" t="s">
        <v>104</v>
      </c>
      <c r="V95" s="11">
        <v>10</v>
      </c>
      <c r="W95" s="11" t="s">
        <v>106</v>
      </c>
      <c r="X95" s="11" t="s">
        <v>106</v>
      </c>
      <c r="Y95" s="11" t="s">
        <v>105</v>
      </c>
      <c r="Z95" s="11" t="s">
        <v>107</v>
      </c>
      <c r="AA95" s="11" t="s">
        <v>107</v>
      </c>
      <c r="AB95" s="11" t="s">
        <v>107</v>
      </c>
      <c r="AC95" s="11" t="s">
        <v>107</v>
      </c>
      <c r="AD95" s="36" t="s">
        <v>91</v>
      </c>
      <c r="AE95" s="11" t="s">
        <v>111</v>
      </c>
      <c r="AF95" s="11" t="s">
        <v>110</v>
      </c>
      <c r="AG95" s="11" t="s">
        <v>110</v>
      </c>
      <c r="AH95" s="11" t="s">
        <v>111</v>
      </c>
      <c r="AI95" s="11" t="s">
        <v>111</v>
      </c>
      <c r="AJ95" s="11" t="s">
        <v>111</v>
      </c>
      <c r="AK95" s="11" t="s">
        <v>111</v>
      </c>
    </row>
    <row r="96" spans="1:37" ht="25" hidden="1" x14ac:dyDescent="0.25">
      <c r="A96" s="36">
        <v>94</v>
      </c>
      <c r="B96" s="39">
        <v>43237</v>
      </c>
      <c r="C96" s="11" t="s">
        <v>186</v>
      </c>
      <c r="D96" s="36" t="s">
        <v>128</v>
      </c>
      <c r="E96" s="11" t="s">
        <v>89</v>
      </c>
      <c r="F96" s="36" t="s">
        <v>318</v>
      </c>
      <c r="G96" s="11" t="s">
        <v>124</v>
      </c>
      <c r="H96" s="11" t="s">
        <v>174</v>
      </c>
      <c r="I96" s="11" t="s">
        <v>132</v>
      </c>
      <c r="J96" s="11" t="s">
        <v>102</v>
      </c>
      <c r="K96" s="11">
        <v>7</v>
      </c>
      <c r="L96" s="11">
        <v>8</v>
      </c>
      <c r="M96" s="11">
        <v>7</v>
      </c>
      <c r="N96" s="11">
        <v>6</v>
      </c>
      <c r="O96" s="11">
        <v>5</v>
      </c>
      <c r="P96" s="11">
        <v>5</v>
      </c>
      <c r="Q96" s="11">
        <v>5</v>
      </c>
      <c r="R96" s="11">
        <v>7</v>
      </c>
      <c r="S96" s="11">
        <v>7</v>
      </c>
      <c r="T96" s="11" t="s">
        <v>174</v>
      </c>
      <c r="U96" s="11" t="s">
        <v>104</v>
      </c>
      <c r="V96" s="11">
        <v>6</v>
      </c>
      <c r="W96" s="11" t="s">
        <v>105</v>
      </c>
      <c r="X96" s="11" t="s">
        <v>105</v>
      </c>
      <c r="Y96" s="11" t="s">
        <v>105</v>
      </c>
      <c r="Z96" s="11" t="s">
        <v>105</v>
      </c>
      <c r="AA96" s="11" t="s">
        <v>105</v>
      </c>
      <c r="AB96" s="11" t="s">
        <v>105</v>
      </c>
      <c r="AC96" s="11" t="s">
        <v>105</v>
      </c>
      <c r="AD96" s="36" t="s">
        <v>91</v>
      </c>
      <c r="AE96" s="11" t="s">
        <v>109</v>
      </c>
      <c r="AF96" s="11" t="s">
        <v>110</v>
      </c>
      <c r="AG96" s="11" t="s">
        <v>110</v>
      </c>
      <c r="AH96" s="11" t="s">
        <v>110</v>
      </c>
      <c r="AI96" s="11" t="s">
        <v>110</v>
      </c>
      <c r="AJ96" s="11" t="s">
        <v>110</v>
      </c>
      <c r="AK96" s="11" t="s">
        <v>110</v>
      </c>
    </row>
    <row r="97" spans="1:37" ht="25" hidden="1" x14ac:dyDescent="0.25">
      <c r="A97" s="36">
        <v>95</v>
      </c>
      <c r="B97" s="39">
        <v>43237</v>
      </c>
      <c r="C97" s="11" t="s">
        <v>186</v>
      </c>
      <c r="D97" s="36" t="s">
        <v>128</v>
      </c>
      <c r="E97" s="11" t="s">
        <v>89</v>
      </c>
      <c r="F97" s="36" t="s">
        <v>134</v>
      </c>
      <c r="G97" s="11" t="s">
        <v>154</v>
      </c>
      <c r="H97" s="11" t="s">
        <v>174</v>
      </c>
      <c r="I97" s="11" t="s">
        <v>132</v>
      </c>
      <c r="J97" s="11" t="s">
        <v>102</v>
      </c>
      <c r="K97" s="11">
        <v>8</v>
      </c>
      <c r="L97" s="11">
        <v>8</v>
      </c>
      <c r="M97" s="11">
        <v>8</v>
      </c>
      <c r="N97" s="11">
        <v>8</v>
      </c>
      <c r="O97" s="11">
        <v>8</v>
      </c>
      <c r="P97" s="11">
        <v>8</v>
      </c>
      <c r="Q97" s="11">
        <v>5</v>
      </c>
      <c r="R97" s="11">
        <v>7</v>
      </c>
      <c r="S97" s="11">
        <v>5</v>
      </c>
      <c r="T97" s="11" t="s">
        <v>174</v>
      </c>
      <c r="U97" s="11" t="s">
        <v>104</v>
      </c>
      <c r="V97" s="11">
        <v>10</v>
      </c>
      <c r="W97" s="11" t="s">
        <v>107</v>
      </c>
      <c r="X97" s="11" t="s">
        <v>106</v>
      </c>
      <c r="Y97" s="11" t="s">
        <v>106</v>
      </c>
      <c r="Z97" s="11" t="s">
        <v>107</v>
      </c>
      <c r="AA97" s="11" t="s">
        <v>107</v>
      </c>
      <c r="AB97" s="11" t="s">
        <v>106</v>
      </c>
      <c r="AC97" s="11" t="s">
        <v>106</v>
      </c>
      <c r="AD97" s="36" t="s">
        <v>387</v>
      </c>
      <c r="AE97" s="11" t="s">
        <v>110</v>
      </c>
      <c r="AF97" s="11" t="s">
        <v>110</v>
      </c>
      <c r="AG97" s="11" t="s">
        <v>110</v>
      </c>
      <c r="AH97" s="11" t="s">
        <v>110</v>
      </c>
      <c r="AI97" s="11" t="s">
        <v>110</v>
      </c>
      <c r="AJ97" s="11" t="s">
        <v>110</v>
      </c>
      <c r="AK97" s="11" t="s">
        <v>110</v>
      </c>
    </row>
    <row r="98" spans="1:37" ht="37.5" hidden="1" x14ac:dyDescent="0.25">
      <c r="A98" s="36">
        <v>96</v>
      </c>
      <c r="B98" s="39">
        <v>43237</v>
      </c>
      <c r="C98" s="11" t="s">
        <v>186</v>
      </c>
      <c r="D98" s="36" t="s">
        <v>128</v>
      </c>
      <c r="E98" s="11" t="s">
        <v>89</v>
      </c>
      <c r="F98" s="36" t="s">
        <v>142</v>
      </c>
      <c r="G98" s="11" t="s">
        <v>144</v>
      </c>
      <c r="H98" s="11" t="s">
        <v>174</v>
      </c>
      <c r="I98" s="11" t="s">
        <v>132</v>
      </c>
      <c r="J98" s="11" t="s">
        <v>102</v>
      </c>
      <c r="K98" s="11">
        <v>6</v>
      </c>
      <c r="L98" s="11">
        <v>10</v>
      </c>
      <c r="M98" s="11">
        <v>8</v>
      </c>
      <c r="N98" s="11">
        <v>7</v>
      </c>
      <c r="O98" s="11">
        <v>10</v>
      </c>
      <c r="P98" s="11">
        <v>9</v>
      </c>
      <c r="Q98" s="11">
        <v>7</v>
      </c>
      <c r="R98" s="11">
        <v>10</v>
      </c>
      <c r="S98" s="11">
        <v>9</v>
      </c>
      <c r="T98" s="11" t="s">
        <v>102</v>
      </c>
      <c r="U98" s="11" t="s">
        <v>104</v>
      </c>
      <c r="V98" s="11">
        <v>10</v>
      </c>
      <c r="W98" s="11" t="s">
        <v>107</v>
      </c>
      <c r="X98" s="11" t="s">
        <v>107</v>
      </c>
      <c r="Y98" s="11" t="s">
        <v>106</v>
      </c>
      <c r="Z98" s="11" t="s">
        <v>107</v>
      </c>
      <c r="AA98" s="11" t="s">
        <v>107</v>
      </c>
      <c r="AB98" s="11" t="s">
        <v>106</v>
      </c>
      <c r="AC98" s="11" t="s">
        <v>106</v>
      </c>
      <c r="AD98" s="36" t="s">
        <v>91</v>
      </c>
      <c r="AE98" s="11" t="s">
        <v>111</v>
      </c>
      <c r="AF98" s="11" t="s">
        <v>111</v>
      </c>
      <c r="AG98" s="11" t="s">
        <v>111</v>
      </c>
      <c r="AH98" s="11" t="s">
        <v>110</v>
      </c>
      <c r="AI98" s="11" t="s">
        <v>110</v>
      </c>
      <c r="AJ98" s="11" t="s">
        <v>111</v>
      </c>
      <c r="AK98" s="11" t="s">
        <v>111</v>
      </c>
    </row>
    <row r="99" spans="1:37" ht="25" hidden="1" x14ac:dyDescent="0.25">
      <c r="A99" s="36">
        <v>97</v>
      </c>
      <c r="B99" s="39">
        <v>43237</v>
      </c>
      <c r="C99" s="11" t="s">
        <v>186</v>
      </c>
      <c r="D99" s="36" t="s">
        <v>128</v>
      </c>
      <c r="E99" s="11" t="s">
        <v>89</v>
      </c>
      <c r="F99" s="36" t="s">
        <v>142</v>
      </c>
      <c r="G99" s="11" t="s">
        <v>144</v>
      </c>
      <c r="H99" s="11" t="s">
        <v>174</v>
      </c>
      <c r="I99" s="11" t="s">
        <v>132</v>
      </c>
      <c r="J99" s="11" t="s">
        <v>102</v>
      </c>
      <c r="K99" s="11">
        <v>8</v>
      </c>
      <c r="L99" s="11">
        <v>8</v>
      </c>
      <c r="M99" s="11">
        <v>8</v>
      </c>
      <c r="N99" s="11">
        <v>7</v>
      </c>
      <c r="O99" s="11">
        <v>7</v>
      </c>
      <c r="P99" s="11">
        <v>7</v>
      </c>
      <c r="Q99" s="11">
        <v>8</v>
      </c>
      <c r="R99" s="11">
        <v>5</v>
      </c>
      <c r="S99" s="11">
        <v>5</v>
      </c>
      <c r="T99" s="11" t="s">
        <v>174</v>
      </c>
      <c r="U99" s="11" t="s">
        <v>104</v>
      </c>
      <c r="V99" s="11">
        <v>10</v>
      </c>
      <c r="W99" s="11" t="s">
        <v>106</v>
      </c>
      <c r="X99" s="11" t="s">
        <v>106</v>
      </c>
      <c r="Y99" s="11" t="s">
        <v>106</v>
      </c>
      <c r="Z99" s="11" t="s">
        <v>106</v>
      </c>
      <c r="AA99" s="11" t="s">
        <v>106</v>
      </c>
      <c r="AB99" s="11" t="s">
        <v>106</v>
      </c>
      <c r="AC99" s="11" t="s">
        <v>106</v>
      </c>
      <c r="AD99" s="36" t="s">
        <v>388</v>
      </c>
      <c r="AE99" s="11" t="s">
        <v>111</v>
      </c>
      <c r="AF99" s="11" t="s">
        <v>111</v>
      </c>
      <c r="AG99" s="11" t="s">
        <v>111</v>
      </c>
      <c r="AH99" s="11" t="s">
        <v>111</v>
      </c>
      <c r="AI99" s="11" t="s">
        <v>111</v>
      </c>
      <c r="AJ99" s="11" t="s">
        <v>111</v>
      </c>
      <c r="AK99" s="11" t="s">
        <v>111</v>
      </c>
    </row>
    <row r="100" spans="1:37" ht="25" x14ac:dyDescent="0.25">
      <c r="A100" s="36">
        <v>98</v>
      </c>
      <c r="B100" s="39">
        <v>43237</v>
      </c>
      <c r="C100" s="11" t="s">
        <v>186</v>
      </c>
      <c r="D100" s="36" t="s">
        <v>128</v>
      </c>
      <c r="E100" s="11" t="s">
        <v>89</v>
      </c>
      <c r="F100" s="36" t="s">
        <v>318</v>
      </c>
      <c r="G100" s="11" t="s">
        <v>124</v>
      </c>
      <c r="H100" s="11" t="s">
        <v>174</v>
      </c>
      <c r="I100" s="11" t="s">
        <v>132</v>
      </c>
      <c r="J100" s="11" t="s">
        <v>102</v>
      </c>
      <c r="K100" s="11">
        <v>4</v>
      </c>
      <c r="L100" s="11">
        <v>5</v>
      </c>
      <c r="M100" s="11">
        <v>5</v>
      </c>
      <c r="N100" s="11">
        <v>4</v>
      </c>
      <c r="O100" s="11">
        <v>6</v>
      </c>
      <c r="P100" s="11">
        <v>5</v>
      </c>
      <c r="Q100" s="11">
        <v>4</v>
      </c>
      <c r="R100" s="11">
        <v>5</v>
      </c>
      <c r="S100" s="11">
        <v>4</v>
      </c>
      <c r="T100" s="11" t="s">
        <v>132</v>
      </c>
      <c r="U100" s="11" t="s">
        <v>104</v>
      </c>
      <c r="V100" s="11">
        <v>8</v>
      </c>
      <c r="W100" s="11" t="s">
        <v>106</v>
      </c>
      <c r="X100" s="11" t="s">
        <v>105</v>
      </c>
      <c r="Y100" s="11" t="s">
        <v>106</v>
      </c>
      <c r="Z100" s="11" t="s">
        <v>107</v>
      </c>
      <c r="AA100" s="11" t="s">
        <v>106</v>
      </c>
      <c r="AB100" s="11" t="s">
        <v>106</v>
      </c>
      <c r="AC100" s="11" t="s">
        <v>106</v>
      </c>
      <c r="AD100" s="36" t="s">
        <v>91</v>
      </c>
      <c r="AE100" s="11" t="s">
        <v>110</v>
      </c>
      <c r="AF100" s="11" t="s">
        <v>110</v>
      </c>
      <c r="AG100" s="11" t="s">
        <v>110</v>
      </c>
      <c r="AH100" s="11" t="s">
        <v>110</v>
      </c>
      <c r="AI100" s="11" t="s">
        <v>110</v>
      </c>
      <c r="AJ100" s="11" t="s">
        <v>110</v>
      </c>
      <c r="AK100" s="11" t="s">
        <v>110</v>
      </c>
    </row>
    <row r="101" spans="1:37" ht="25" x14ac:dyDescent="0.25">
      <c r="A101" s="36">
        <v>99</v>
      </c>
      <c r="B101" s="39">
        <v>43237</v>
      </c>
      <c r="C101" s="11" t="s">
        <v>186</v>
      </c>
      <c r="D101" s="36" t="s">
        <v>128</v>
      </c>
      <c r="E101" s="11" t="s">
        <v>89</v>
      </c>
      <c r="F101" s="36" t="s">
        <v>134</v>
      </c>
      <c r="G101" s="11" t="s">
        <v>135</v>
      </c>
      <c r="H101" s="11" t="s">
        <v>174</v>
      </c>
      <c r="I101" s="11" t="s">
        <v>132</v>
      </c>
      <c r="J101" s="11" t="s">
        <v>102</v>
      </c>
      <c r="K101" s="11">
        <v>2</v>
      </c>
      <c r="L101" s="11">
        <v>4</v>
      </c>
      <c r="M101" s="11">
        <v>4</v>
      </c>
      <c r="N101" s="11">
        <v>7</v>
      </c>
      <c r="O101" s="11">
        <v>5</v>
      </c>
      <c r="P101" s="11">
        <v>7</v>
      </c>
      <c r="Q101" s="11">
        <v>3</v>
      </c>
      <c r="R101" s="11">
        <v>3</v>
      </c>
      <c r="S101" s="11">
        <v>3</v>
      </c>
      <c r="T101" s="11" t="s">
        <v>132</v>
      </c>
      <c r="U101" s="11" t="s">
        <v>104</v>
      </c>
      <c r="V101" s="11">
        <v>8</v>
      </c>
      <c r="W101" s="11" t="s">
        <v>106</v>
      </c>
      <c r="X101" s="11" t="s">
        <v>106</v>
      </c>
      <c r="Y101" s="11" t="s">
        <v>106</v>
      </c>
      <c r="Z101" s="11" t="s">
        <v>107</v>
      </c>
      <c r="AA101" s="11" t="s">
        <v>107</v>
      </c>
      <c r="AB101" s="11" t="s">
        <v>107</v>
      </c>
      <c r="AC101" s="11" t="s">
        <v>105</v>
      </c>
      <c r="AD101" s="36" t="s">
        <v>91</v>
      </c>
      <c r="AE101" s="11" t="s">
        <v>110</v>
      </c>
      <c r="AF101" s="11" t="s">
        <v>110</v>
      </c>
      <c r="AG101" s="11" t="s">
        <v>110</v>
      </c>
      <c r="AH101" s="11" t="s">
        <v>111</v>
      </c>
      <c r="AI101" s="11" t="s">
        <v>111</v>
      </c>
      <c r="AJ101" s="11" t="s">
        <v>111</v>
      </c>
      <c r="AK101" s="11" t="s">
        <v>111</v>
      </c>
    </row>
    <row r="102" spans="1:37" ht="25" x14ac:dyDescent="0.25">
      <c r="A102" s="36">
        <v>100</v>
      </c>
      <c r="B102" s="39">
        <v>43237</v>
      </c>
      <c r="C102" s="11" t="s">
        <v>186</v>
      </c>
      <c r="D102" s="36" t="s">
        <v>128</v>
      </c>
      <c r="E102" s="11" t="s">
        <v>89</v>
      </c>
      <c r="F102" s="36" t="s">
        <v>142</v>
      </c>
      <c r="G102" s="11" t="s">
        <v>144</v>
      </c>
      <c r="H102" s="11" t="s">
        <v>174</v>
      </c>
      <c r="I102" s="11" t="s">
        <v>132</v>
      </c>
      <c r="J102" s="11" t="s">
        <v>102</v>
      </c>
      <c r="K102" s="11">
        <v>3</v>
      </c>
      <c r="L102" s="11">
        <v>5</v>
      </c>
      <c r="M102" s="11">
        <v>5</v>
      </c>
      <c r="N102" s="11">
        <v>5</v>
      </c>
      <c r="O102" s="11">
        <v>5</v>
      </c>
      <c r="P102" s="11">
        <v>5</v>
      </c>
      <c r="Q102" s="11">
        <v>4</v>
      </c>
      <c r="R102" s="11">
        <v>5</v>
      </c>
      <c r="S102" s="11">
        <v>3</v>
      </c>
      <c r="T102" s="11" t="s">
        <v>132</v>
      </c>
      <c r="U102" s="11" t="s">
        <v>104</v>
      </c>
      <c r="V102" s="11">
        <v>9</v>
      </c>
      <c r="W102" s="11" t="s">
        <v>105</v>
      </c>
      <c r="X102" s="11" t="s">
        <v>158</v>
      </c>
      <c r="Y102" s="11" t="s">
        <v>105</v>
      </c>
      <c r="Z102" s="11" t="s">
        <v>105</v>
      </c>
      <c r="AA102" s="11" t="s">
        <v>105</v>
      </c>
      <c r="AB102" s="11" t="s">
        <v>105</v>
      </c>
      <c r="AC102" s="11" t="s">
        <v>106</v>
      </c>
      <c r="AD102" s="36" t="s">
        <v>91</v>
      </c>
      <c r="AE102" s="11" t="s">
        <v>109</v>
      </c>
      <c r="AF102" s="11" t="s">
        <v>160</v>
      </c>
      <c r="AG102" s="11" t="s">
        <v>160</v>
      </c>
      <c r="AH102" s="11" t="s">
        <v>109</v>
      </c>
      <c r="AI102" s="11" t="s">
        <v>109</v>
      </c>
      <c r="AJ102" s="11" t="s">
        <v>109</v>
      </c>
      <c r="AK102" s="11" t="s">
        <v>110</v>
      </c>
    </row>
    <row r="103" spans="1:37" ht="25" x14ac:dyDescent="0.25">
      <c r="A103" s="36">
        <v>101</v>
      </c>
      <c r="B103" s="39">
        <v>43237</v>
      </c>
      <c r="C103" s="11" t="s">
        <v>186</v>
      </c>
      <c r="D103" s="36" t="s">
        <v>128</v>
      </c>
      <c r="E103" s="11" t="s">
        <v>89</v>
      </c>
      <c r="F103" s="36" t="s">
        <v>142</v>
      </c>
      <c r="G103" s="11" t="s">
        <v>144</v>
      </c>
      <c r="H103" s="11" t="s">
        <v>174</v>
      </c>
      <c r="I103" s="11" t="s">
        <v>132</v>
      </c>
      <c r="J103" s="11" t="s">
        <v>102</v>
      </c>
      <c r="K103" s="11">
        <v>1</v>
      </c>
      <c r="L103" s="11">
        <v>10</v>
      </c>
      <c r="M103" s="11">
        <v>10</v>
      </c>
      <c r="N103" s="11">
        <v>6</v>
      </c>
      <c r="O103" s="11">
        <v>9</v>
      </c>
      <c r="P103" s="11">
        <v>9</v>
      </c>
      <c r="Q103" s="11">
        <v>5</v>
      </c>
      <c r="R103" s="11">
        <v>10</v>
      </c>
      <c r="S103" s="11">
        <v>8</v>
      </c>
      <c r="T103" s="11" t="s">
        <v>132</v>
      </c>
      <c r="U103" s="11" t="s">
        <v>104</v>
      </c>
      <c r="V103" s="11">
        <v>10</v>
      </c>
      <c r="W103" s="11" t="s">
        <v>106</v>
      </c>
      <c r="X103" s="11" t="s">
        <v>106</v>
      </c>
      <c r="Y103" s="11" t="s">
        <v>106</v>
      </c>
      <c r="Z103" s="11" t="s">
        <v>105</v>
      </c>
      <c r="AA103" s="11" t="s">
        <v>105</v>
      </c>
      <c r="AB103" s="11" t="s">
        <v>106</v>
      </c>
      <c r="AC103" s="11" t="s">
        <v>158</v>
      </c>
      <c r="AD103" s="36" t="s">
        <v>91</v>
      </c>
      <c r="AE103" s="11" t="s">
        <v>111</v>
      </c>
      <c r="AF103" s="11" t="s">
        <v>117</v>
      </c>
      <c r="AG103" s="11" t="s">
        <v>109</v>
      </c>
      <c r="AH103" s="11" t="s">
        <v>110</v>
      </c>
      <c r="AI103" s="11" t="s">
        <v>110</v>
      </c>
      <c r="AJ103" s="11" t="s">
        <v>110</v>
      </c>
      <c r="AK103" s="11" t="s">
        <v>117</v>
      </c>
    </row>
    <row r="104" spans="1:37" ht="37.5" hidden="1" x14ac:dyDescent="0.25">
      <c r="A104" s="36">
        <v>102</v>
      </c>
      <c r="B104" s="39">
        <v>43237</v>
      </c>
      <c r="C104" s="40" t="s">
        <v>186</v>
      </c>
      <c r="D104" s="36" t="s">
        <v>128</v>
      </c>
      <c r="E104" s="11" t="s">
        <v>89</v>
      </c>
      <c r="F104" s="36" t="s">
        <v>142</v>
      </c>
      <c r="G104" s="11" t="s">
        <v>144</v>
      </c>
      <c r="H104" s="11" t="s">
        <v>174</v>
      </c>
      <c r="I104" s="11" t="s">
        <v>132</v>
      </c>
      <c r="J104" s="11" t="s">
        <v>102</v>
      </c>
      <c r="K104" s="11">
        <v>2</v>
      </c>
      <c r="L104" s="11">
        <v>7</v>
      </c>
      <c r="M104" s="11">
        <v>4</v>
      </c>
      <c r="N104" s="11">
        <v>3</v>
      </c>
      <c r="O104" s="11">
        <v>6</v>
      </c>
      <c r="P104" s="11">
        <v>5</v>
      </c>
      <c r="Q104" s="11">
        <v>6</v>
      </c>
      <c r="R104" s="11">
        <v>8</v>
      </c>
      <c r="S104" s="11">
        <v>7</v>
      </c>
      <c r="T104" s="11" t="s">
        <v>102</v>
      </c>
      <c r="U104" s="11" t="s">
        <v>104</v>
      </c>
      <c r="V104" s="11">
        <v>8</v>
      </c>
      <c r="W104" s="11" t="s">
        <v>108</v>
      </c>
      <c r="X104" s="11" t="s">
        <v>105</v>
      </c>
      <c r="Y104" s="11" t="s">
        <v>158</v>
      </c>
      <c r="Z104" s="11" t="s">
        <v>106</v>
      </c>
      <c r="AA104" s="11" t="s">
        <v>106</v>
      </c>
      <c r="AB104" s="11" t="s">
        <v>106</v>
      </c>
      <c r="AC104" s="11" t="s">
        <v>105</v>
      </c>
      <c r="AD104" s="36" t="s">
        <v>91</v>
      </c>
      <c r="AE104" s="11" t="s">
        <v>110</v>
      </c>
      <c r="AF104" s="11" t="s">
        <v>109</v>
      </c>
      <c r="AG104" s="11" t="s">
        <v>110</v>
      </c>
      <c r="AH104" s="11" t="s">
        <v>110</v>
      </c>
      <c r="AI104" s="11" t="s">
        <v>109</v>
      </c>
      <c r="AJ104" s="11" t="s">
        <v>110</v>
      </c>
      <c r="AK104" s="11" t="s">
        <v>110</v>
      </c>
    </row>
    <row r="105" spans="1:37" ht="37.5" hidden="1" x14ac:dyDescent="0.25">
      <c r="A105" s="36">
        <v>103</v>
      </c>
      <c r="B105" s="39">
        <v>43237</v>
      </c>
      <c r="C105" s="40" t="s">
        <v>186</v>
      </c>
      <c r="D105" s="36" t="s">
        <v>128</v>
      </c>
      <c r="E105" s="11" t="s">
        <v>89</v>
      </c>
      <c r="F105" s="36" t="s">
        <v>142</v>
      </c>
      <c r="G105" s="11" t="s">
        <v>144</v>
      </c>
      <c r="H105" s="11" t="s">
        <v>174</v>
      </c>
      <c r="I105" s="11" t="s">
        <v>132</v>
      </c>
      <c r="J105" s="11" t="s">
        <v>150</v>
      </c>
      <c r="K105" s="11">
        <v>6</v>
      </c>
      <c r="L105" s="11">
        <v>8</v>
      </c>
      <c r="M105" s="11">
        <v>8</v>
      </c>
      <c r="N105" s="11">
        <v>7</v>
      </c>
      <c r="O105" s="11">
        <v>8</v>
      </c>
      <c r="P105" s="11">
        <v>6</v>
      </c>
      <c r="Q105" s="11">
        <v>8</v>
      </c>
      <c r="R105" s="11">
        <v>9</v>
      </c>
      <c r="S105" s="11">
        <v>9</v>
      </c>
      <c r="T105" s="11" t="s">
        <v>102</v>
      </c>
      <c r="U105" s="11" t="s">
        <v>104</v>
      </c>
      <c r="V105" s="11">
        <v>9</v>
      </c>
      <c r="W105" s="11" t="s">
        <v>106</v>
      </c>
      <c r="X105" s="11" t="s">
        <v>107</v>
      </c>
      <c r="Y105" s="11" t="s">
        <v>107</v>
      </c>
      <c r="Z105" s="11" t="s">
        <v>107</v>
      </c>
      <c r="AA105" s="11" t="s">
        <v>107</v>
      </c>
      <c r="AB105" s="11" t="s">
        <v>107</v>
      </c>
      <c r="AC105" s="11" t="s">
        <v>105</v>
      </c>
      <c r="AD105" s="36" t="s">
        <v>229</v>
      </c>
      <c r="AE105" s="11" t="s">
        <v>110</v>
      </c>
      <c r="AF105" s="11" t="s">
        <v>110</v>
      </c>
      <c r="AG105" s="11" t="s">
        <v>110</v>
      </c>
      <c r="AH105" s="11" t="s">
        <v>111</v>
      </c>
      <c r="AI105" s="11" t="s">
        <v>111</v>
      </c>
      <c r="AJ105" s="11" t="s">
        <v>111</v>
      </c>
      <c r="AK105" s="11" t="s">
        <v>110</v>
      </c>
    </row>
    <row r="106" spans="1:37" ht="25" hidden="1" x14ac:dyDescent="0.25">
      <c r="A106" s="36">
        <v>104</v>
      </c>
      <c r="B106" s="39">
        <v>43237</v>
      </c>
      <c r="C106" s="40" t="s">
        <v>186</v>
      </c>
      <c r="D106" s="36" t="s">
        <v>128</v>
      </c>
      <c r="E106" s="11" t="s">
        <v>89</v>
      </c>
      <c r="F106" s="36" t="s">
        <v>142</v>
      </c>
      <c r="G106" s="11" t="s">
        <v>144</v>
      </c>
      <c r="H106" s="11" t="s">
        <v>174</v>
      </c>
      <c r="I106" s="11" t="s">
        <v>132</v>
      </c>
      <c r="J106" s="11" t="s">
        <v>102</v>
      </c>
      <c r="K106" s="11">
        <v>8</v>
      </c>
      <c r="L106" s="11">
        <v>9</v>
      </c>
      <c r="M106" s="11">
        <v>8</v>
      </c>
      <c r="N106" s="11">
        <v>4</v>
      </c>
      <c r="O106" s="11">
        <v>5</v>
      </c>
      <c r="P106" s="11">
        <v>5</v>
      </c>
      <c r="Q106" s="11">
        <v>3</v>
      </c>
      <c r="R106" s="11">
        <v>4</v>
      </c>
      <c r="S106" s="11">
        <v>6</v>
      </c>
      <c r="T106" s="11" t="s">
        <v>174</v>
      </c>
      <c r="U106" s="11" t="s">
        <v>104</v>
      </c>
      <c r="V106" s="11">
        <v>9</v>
      </c>
      <c r="W106" s="11" t="s">
        <v>106</v>
      </c>
      <c r="X106" s="11" t="s">
        <v>106</v>
      </c>
      <c r="Y106" s="11" t="s">
        <v>106</v>
      </c>
      <c r="Z106" s="11" t="s">
        <v>107</v>
      </c>
      <c r="AA106" s="11" t="s">
        <v>106</v>
      </c>
      <c r="AB106" s="11" t="s">
        <v>107</v>
      </c>
      <c r="AC106" s="11" t="s">
        <v>106</v>
      </c>
      <c r="AD106" s="36" t="s">
        <v>91</v>
      </c>
      <c r="AE106" s="11" t="s">
        <v>111</v>
      </c>
      <c r="AF106" s="11" t="s">
        <v>110</v>
      </c>
      <c r="AG106" s="11" t="s">
        <v>111</v>
      </c>
      <c r="AH106" s="11" t="s">
        <v>111</v>
      </c>
      <c r="AI106" s="11" t="s">
        <v>111</v>
      </c>
      <c r="AJ106" s="11" t="s">
        <v>110</v>
      </c>
      <c r="AK106" s="11" t="s">
        <v>110</v>
      </c>
    </row>
    <row r="107" spans="1:37" ht="25" x14ac:dyDescent="0.25">
      <c r="A107" s="36">
        <v>105</v>
      </c>
      <c r="B107" s="39">
        <v>43237</v>
      </c>
      <c r="C107" s="40" t="s">
        <v>186</v>
      </c>
      <c r="D107" s="36" t="s">
        <v>128</v>
      </c>
      <c r="E107" s="11" t="s">
        <v>89</v>
      </c>
      <c r="F107" s="36" t="s">
        <v>142</v>
      </c>
      <c r="G107" s="36" t="s">
        <v>143</v>
      </c>
      <c r="H107" s="11" t="s">
        <v>174</v>
      </c>
      <c r="I107" s="11" t="s">
        <v>132</v>
      </c>
      <c r="J107" s="11" t="s">
        <v>150</v>
      </c>
      <c r="K107" s="11">
        <v>5</v>
      </c>
      <c r="L107" s="11">
        <v>9</v>
      </c>
      <c r="M107" s="11">
        <v>9</v>
      </c>
      <c r="N107" s="11">
        <v>5</v>
      </c>
      <c r="O107" s="11">
        <v>10</v>
      </c>
      <c r="P107" s="11">
        <v>10</v>
      </c>
      <c r="Q107" s="11">
        <v>5</v>
      </c>
      <c r="R107" s="11">
        <v>10</v>
      </c>
      <c r="S107" s="11">
        <v>6</v>
      </c>
      <c r="T107" s="11" t="s">
        <v>132</v>
      </c>
      <c r="U107" s="11" t="s">
        <v>104</v>
      </c>
      <c r="V107" s="11">
        <v>8</v>
      </c>
      <c r="W107" s="11" t="s">
        <v>106</v>
      </c>
      <c r="X107" s="11" t="s">
        <v>106</v>
      </c>
      <c r="Y107" s="11" t="s">
        <v>107</v>
      </c>
      <c r="Z107" s="11" t="s">
        <v>106</v>
      </c>
      <c r="AA107" s="11" t="s">
        <v>105</v>
      </c>
      <c r="AB107" s="11" t="s">
        <v>105</v>
      </c>
      <c r="AC107" s="11" t="s">
        <v>105</v>
      </c>
      <c r="AD107" s="36" t="s">
        <v>389</v>
      </c>
      <c r="AE107" s="11" t="s">
        <v>109</v>
      </c>
      <c r="AF107" s="11" t="s">
        <v>111</v>
      </c>
      <c r="AG107" s="11" t="s">
        <v>111</v>
      </c>
      <c r="AH107" s="11" t="s">
        <v>111</v>
      </c>
      <c r="AI107" s="11" t="s">
        <v>110</v>
      </c>
      <c r="AJ107" s="11" t="s">
        <v>110</v>
      </c>
      <c r="AK107" s="11" t="s">
        <v>110</v>
      </c>
    </row>
    <row r="108" spans="1:37" ht="25" x14ac:dyDescent="0.25">
      <c r="A108" s="36">
        <v>106</v>
      </c>
      <c r="B108" s="39">
        <v>43237</v>
      </c>
      <c r="C108" s="40" t="s">
        <v>186</v>
      </c>
      <c r="D108" s="36" t="s">
        <v>128</v>
      </c>
      <c r="E108" s="11" t="s">
        <v>89</v>
      </c>
      <c r="F108" s="36" t="s">
        <v>134</v>
      </c>
      <c r="G108" s="36" t="s">
        <v>154</v>
      </c>
      <c r="H108" s="11" t="s">
        <v>174</v>
      </c>
      <c r="I108" s="11" t="s">
        <v>132</v>
      </c>
      <c r="J108" s="11" t="s">
        <v>102</v>
      </c>
      <c r="K108" s="11">
        <v>8</v>
      </c>
      <c r="L108" s="11">
        <v>10</v>
      </c>
      <c r="M108" s="11">
        <v>10</v>
      </c>
      <c r="N108" s="11">
        <v>10</v>
      </c>
      <c r="O108" s="11">
        <v>10</v>
      </c>
      <c r="P108" s="11">
        <v>10</v>
      </c>
      <c r="Q108" s="11">
        <v>6</v>
      </c>
      <c r="R108" s="11">
        <v>9</v>
      </c>
      <c r="S108" s="11">
        <v>7</v>
      </c>
      <c r="T108" s="11" t="s">
        <v>132</v>
      </c>
      <c r="U108" s="11" t="s">
        <v>104</v>
      </c>
      <c r="V108" s="11">
        <v>9</v>
      </c>
      <c r="W108" s="11" t="s">
        <v>106</v>
      </c>
      <c r="X108" s="11" t="s">
        <v>106</v>
      </c>
      <c r="Y108" s="11" t="s">
        <v>107</v>
      </c>
      <c r="Z108" s="11" t="s">
        <v>107</v>
      </c>
      <c r="AA108" s="11" t="s">
        <v>107</v>
      </c>
      <c r="AB108" s="11" t="s">
        <v>107</v>
      </c>
      <c r="AC108" s="11" t="s">
        <v>106</v>
      </c>
      <c r="AD108" s="41" t="s">
        <v>390</v>
      </c>
      <c r="AE108" s="11" t="s">
        <v>111</v>
      </c>
      <c r="AF108" s="11" t="s">
        <v>111</v>
      </c>
      <c r="AG108" s="11" t="s">
        <v>111</v>
      </c>
      <c r="AH108" s="11" t="s">
        <v>111</v>
      </c>
      <c r="AI108" s="11" t="s">
        <v>111</v>
      </c>
      <c r="AJ108" s="11" t="s">
        <v>111</v>
      </c>
      <c r="AK108" s="11" t="s">
        <v>111</v>
      </c>
    </row>
    <row r="109" spans="1:37" ht="25" hidden="1" x14ac:dyDescent="0.25">
      <c r="A109" s="36">
        <v>107</v>
      </c>
      <c r="B109" s="39">
        <v>43237</v>
      </c>
      <c r="C109" s="40" t="s">
        <v>186</v>
      </c>
      <c r="D109" s="36" t="s">
        <v>128</v>
      </c>
      <c r="E109" s="11" t="s">
        <v>89</v>
      </c>
      <c r="F109" s="36" t="s">
        <v>142</v>
      </c>
      <c r="G109" s="11" t="s">
        <v>144</v>
      </c>
      <c r="H109" s="11" t="s">
        <v>174</v>
      </c>
      <c r="I109" s="11" t="s">
        <v>132</v>
      </c>
      <c r="J109" s="11" t="s">
        <v>102</v>
      </c>
      <c r="K109" s="11">
        <v>9</v>
      </c>
      <c r="L109" s="11">
        <v>10</v>
      </c>
      <c r="M109" s="11">
        <v>10</v>
      </c>
      <c r="N109" s="11">
        <v>6</v>
      </c>
      <c r="O109" s="11">
        <v>8</v>
      </c>
      <c r="P109" s="11">
        <v>7</v>
      </c>
      <c r="Q109" s="11">
        <v>8</v>
      </c>
      <c r="R109" s="11">
        <v>10</v>
      </c>
      <c r="S109" s="11">
        <v>9</v>
      </c>
      <c r="T109" s="11" t="s">
        <v>174</v>
      </c>
      <c r="U109" s="11" t="s">
        <v>104</v>
      </c>
      <c r="V109" s="11">
        <v>10</v>
      </c>
      <c r="W109" s="11" t="s">
        <v>107</v>
      </c>
      <c r="X109" s="11" t="s">
        <v>107</v>
      </c>
      <c r="Y109" s="11" t="s">
        <v>106</v>
      </c>
      <c r="Z109" s="11" t="s">
        <v>106</v>
      </c>
      <c r="AA109" s="11" t="s">
        <v>107</v>
      </c>
      <c r="AB109" s="11" t="s">
        <v>107</v>
      </c>
      <c r="AC109" s="11" t="s">
        <v>105</v>
      </c>
      <c r="AD109" s="36" t="s">
        <v>391</v>
      </c>
      <c r="AE109" s="11" t="s">
        <v>111</v>
      </c>
      <c r="AF109" s="11" t="s">
        <v>111</v>
      </c>
      <c r="AG109" s="11" t="s">
        <v>111</v>
      </c>
      <c r="AH109" s="11" t="s">
        <v>111</v>
      </c>
      <c r="AI109" s="11" t="s">
        <v>111</v>
      </c>
      <c r="AJ109" s="11" t="s">
        <v>111</v>
      </c>
      <c r="AK109" s="11" t="s">
        <v>109</v>
      </c>
    </row>
    <row r="110" spans="1:37" ht="37.5" hidden="1" x14ac:dyDescent="0.25">
      <c r="A110" s="36">
        <v>108</v>
      </c>
      <c r="B110" s="39">
        <v>43237</v>
      </c>
      <c r="C110" s="40" t="s">
        <v>186</v>
      </c>
      <c r="D110" s="36" t="s">
        <v>128</v>
      </c>
      <c r="E110" s="11" t="s">
        <v>89</v>
      </c>
      <c r="F110" s="36" t="s">
        <v>134</v>
      </c>
      <c r="G110" s="36" t="s">
        <v>154</v>
      </c>
      <c r="H110" s="11" t="s">
        <v>174</v>
      </c>
      <c r="I110" s="11" t="s">
        <v>132</v>
      </c>
      <c r="J110" s="11" t="s">
        <v>102</v>
      </c>
      <c r="K110" s="11">
        <v>3</v>
      </c>
      <c r="L110" s="11">
        <v>5</v>
      </c>
      <c r="M110" s="11">
        <v>10</v>
      </c>
      <c r="N110" s="11">
        <v>5</v>
      </c>
      <c r="O110" s="11">
        <v>5</v>
      </c>
      <c r="P110" s="11">
        <v>5</v>
      </c>
      <c r="Q110" s="11">
        <v>6</v>
      </c>
      <c r="R110" s="11">
        <v>5</v>
      </c>
      <c r="S110" s="11">
        <v>10</v>
      </c>
      <c r="T110" s="11" t="s">
        <v>102</v>
      </c>
      <c r="U110" s="11" t="s">
        <v>104</v>
      </c>
      <c r="V110" s="11">
        <v>9</v>
      </c>
      <c r="W110" s="11" t="s">
        <v>105</v>
      </c>
      <c r="X110" s="11" t="s">
        <v>106</v>
      </c>
      <c r="Y110" s="11" t="s">
        <v>106</v>
      </c>
      <c r="Z110" s="11" t="s">
        <v>105</v>
      </c>
      <c r="AA110" s="11" t="s">
        <v>106</v>
      </c>
      <c r="AB110" s="11" t="s">
        <v>106</v>
      </c>
      <c r="AC110" s="11" t="s">
        <v>108</v>
      </c>
      <c r="AD110" s="36" t="s">
        <v>91</v>
      </c>
      <c r="AE110" s="11" t="s">
        <v>110</v>
      </c>
      <c r="AF110" s="11" t="s">
        <v>109</v>
      </c>
      <c r="AG110" s="11" t="s">
        <v>110</v>
      </c>
      <c r="AH110" s="11" t="s">
        <v>110</v>
      </c>
      <c r="AI110" s="11" t="s">
        <v>110</v>
      </c>
      <c r="AJ110" s="11" t="s">
        <v>111</v>
      </c>
      <c r="AK110" s="11" t="s">
        <v>110</v>
      </c>
    </row>
    <row r="111" spans="1:37" ht="25" x14ac:dyDescent="0.25">
      <c r="A111" s="36">
        <v>109</v>
      </c>
      <c r="B111" s="39">
        <v>43237</v>
      </c>
      <c r="C111" s="40" t="s">
        <v>186</v>
      </c>
      <c r="D111" s="36" t="s">
        <v>128</v>
      </c>
      <c r="E111" s="11" t="s">
        <v>89</v>
      </c>
      <c r="F111" s="36" t="s">
        <v>142</v>
      </c>
      <c r="G111" s="11" t="s">
        <v>144</v>
      </c>
      <c r="H111" s="11" t="s">
        <v>174</v>
      </c>
      <c r="I111" s="11" t="s">
        <v>132</v>
      </c>
      <c r="J111" s="11" t="s">
        <v>102</v>
      </c>
      <c r="K111" s="11">
        <v>7</v>
      </c>
      <c r="L111" s="11">
        <v>9</v>
      </c>
      <c r="M111" s="11">
        <v>10</v>
      </c>
      <c r="N111" s="11">
        <v>10</v>
      </c>
      <c r="O111" s="11">
        <v>10</v>
      </c>
      <c r="P111" s="11">
        <v>10</v>
      </c>
      <c r="Q111" s="11">
        <v>10</v>
      </c>
      <c r="R111" s="11">
        <v>9</v>
      </c>
      <c r="S111" s="11">
        <v>10</v>
      </c>
      <c r="T111" s="11" t="s">
        <v>132</v>
      </c>
      <c r="U111" s="11" t="s">
        <v>104</v>
      </c>
      <c r="V111" s="11">
        <v>10</v>
      </c>
      <c r="W111" s="11" t="s">
        <v>107</v>
      </c>
      <c r="X111" s="11" t="s">
        <v>107</v>
      </c>
      <c r="Y111" s="11" t="s">
        <v>107</v>
      </c>
      <c r="Z111" s="11" t="s">
        <v>107</v>
      </c>
      <c r="AA111" s="11" t="s">
        <v>107</v>
      </c>
      <c r="AB111" s="11" t="s">
        <v>107</v>
      </c>
      <c r="AC111" s="11" t="s">
        <v>107</v>
      </c>
      <c r="AD111" s="36" t="s">
        <v>91</v>
      </c>
      <c r="AE111" s="11" t="s">
        <v>111</v>
      </c>
      <c r="AF111" s="11" t="s">
        <v>111</v>
      </c>
      <c r="AG111" s="11" t="s">
        <v>111</v>
      </c>
      <c r="AH111" s="11" t="s">
        <v>111</v>
      </c>
      <c r="AI111" s="11" t="s">
        <v>111</v>
      </c>
      <c r="AJ111" s="11" t="s">
        <v>111</v>
      </c>
      <c r="AK111" s="11" t="s">
        <v>111</v>
      </c>
    </row>
    <row r="112" spans="1:37" ht="25" x14ac:dyDescent="0.25">
      <c r="A112" s="36">
        <v>110</v>
      </c>
      <c r="B112" s="39">
        <v>43237</v>
      </c>
      <c r="C112" s="40" t="s">
        <v>186</v>
      </c>
      <c r="D112" s="36" t="s">
        <v>128</v>
      </c>
      <c r="E112" s="11" t="s">
        <v>89</v>
      </c>
      <c r="F112" s="36" t="s">
        <v>318</v>
      </c>
      <c r="G112" s="36" t="s">
        <v>124</v>
      </c>
      <c r="H112" s="11" t="s">
        <v>174</v>
      </c>
      <c r="I112" s="11" t="s">
        <v>132</v>
      </c>
      <c r="J112" s="11" t="s">
        <v>102</v>
      </c>
      <c r="K112" s="11">
        <v>5</v>
      </c>
      <c r="L112" s="11">
        <v>5</v>
      </c>
      <c r="M112" s="11">
        <v>8</v>
      </c>
      <c r="N112" s="11">
        <v>5</v>
      </c>
      <c r="O112" s="11">
        <v>6</v>
      </c>
      <c r="P112" s="11">
        <v>8</v>
      </c>
      <c r="Q112" s="11">
        <v>3</v>
      </c>
      <c r="R112" s="11">
        <v>5</v>
      </c>
      <c r="S112" s="11">
        <v>5</v>
      </c>
      <c r="T112" s="11" t="s">
        <v>132</v>
      </c>
      <c r="U112" s="11" t="s">
        <v>104</v>
      </c>
      <c r="V112" s="11">
        <v>10</v>
      </c>
      <c r="W112" s="11" t="s">
        <v>106</v>
      </c>
      <c r="X112" s="11" t="s">
        <v>158</v>
      </c>
      <c r="Y112" s="11" t="s">
        <v>105</v>
      </c>
      <c r="Z112" s="11" t="s">
        <v>158</v>
      </c>
      <c r="AA112" s="11" t="s">
        <v>105</v>
      </c>
      <c r="AB112" s="11" t="s">
        <v>158</v>
      </c>
      <c r="AC112" s="11" t="s">
        <v>158</v>
      </c>
      <c r="AD112" s="36" t="s">
        <v>393</v>
      </c>
      <c r="AE112" s="11" t="s">
        <v>110</v>
      </c>
      <c r="AF112" s="11" t="s">
        <v>110</v>
      </c>
      <c r="AG112" s="11" t="s">
        <v>110</v>
      </c>
      <c r="AH112" s="11" t="s">
        <v>111</v>
      </c>
      <c r="AI112" s="11" t="s">
        <v>110</v>
      </c>
      <c r="AJ112" s="11" t="s">
        <v>160</v>
      </c>
      <c r="AK112" s="11" t="s">
        <v>109</v>
      </c>
    </row>
    <row r="113" spans="1:38" ht="37.5" hidden="1" x14ac:dyDescent="0.25">
      <c r="A113" s="36">
        <v>111</v>
      </c>
      <c r="B113" s="39">
        <v>43237</v>
      </c>
      <c r="C113" s="40" t="s">
        <v>186</v>
      </c>
      <c r="D113" s="36" t="s">
        <v>128</v>
      </c>
      <c r="E113" s="11" t="s">
        <v>89</v>
      </c>
      <c r="F113" s="36" t="s">
        <v>318</v>
      </c>
      <c r="G113" s="36" t="s">
        <v>124</v>
      </c>
      <c r="H113" s="11" t="s">
        <v>174</v>
      </c>
      <c r="I113" s="11" t="s">
        <v>132</v>
      </c>
      <c r="J113" s="11" t="s">
        <v>102</v>
      </c>
      <c r="K113" s="11">
        <v>2</v>
      </c>
      <c r="L113" s="11">
        <v>4</v>
      </c>
      <c r="M113" s="11">
        <v>4</v>
      </c>
      <c r="N113" s="11">
        <v>6</v>
      </c>
      <c r="O113" s="11">
        <v>8</v>
      </c>
      <c r="P113" s="11">
        <v>5</v>
      </c>
      <c r="Q113" s="11">
        <v>10</v>
      </c>
      <c r="R113" s="11">
        <v>9</v>
      </c>
      <c r="S113" s="11">
        <v>9</v>
      </c>
      <c r="T113" s="11" t="s">
        <v>102</v>
      </c>
      <c r="U113" s="11" t="s">
        <v>104</v>
      </c>
      <c r="V113" s="11">
        <v>9</v>
      </c>
      <c r="W113" s="11" t="s">
        <v>105</v>
      </c>
      <c r="X113" s="11" t="s">
        <v>106</v>
      </c>
      <c r="Y113" s="11" t="s">
        <v>106</v>
      </c>
      <c r="Z113" s="11" t="s">
        <v>107</v>
      </c>
      <c r="AA113" s="11" t="s">
        <v>105</v>
      </c>
      <c r="AB113" s="40" t="s">
        <v>105</v>
      </c>
      <c r="AC113" s="11" t="s">
        <v>158</v>
      </c>
      <c r="AD113" s="36" t="s">
        <v>394</v>
      </c>
      <c r="AE113" s="11" t="s">
        <v>160</v>
      </c>
      <c r="AF113" s="11" t="s">
        <v>110</v>
      </c>
      <c r="AG113" s="11" t="s">
        <v>110</v>
      </c>
      <c r="AH113" s="11" t="s">
        <v>111</v>
      </c>
      <c r="AI113" s="11" t="s">
        <v>110</v>
      </c>
      <c r="AJ113" s="11" t="s">
        <v>109</v>
      </c>
      <c r="AK113" s="11" t="s">
        <v>109</v>
      </c>
    </row>
    <row r="114" spans="1:38" ht="25" x14ac:dyDescent="0.25">
      <c r="A114" s="36">
        <v>112</v>
      </c>
      <c r="B114" s="39">
        <v>43237</v>
      </c>
      <c r="C114" s="40" t="s">
        <v>186</v>
      </c>
      <c r="D114" s="36" t="s">
        <v>128</v>
      </c>
      <c r="E114" s="11" t="s">
        <v>89</v>
      </c>
      <c r="F114" s="36" t="s">
        <v>318</v>
      </c>
      <c r="G114" s="36" t="s">
        <v>124</v>
      </c>
      <c r="H114" s="11" t="s">
        <v>174</v>
      </c>
      <c r="I114" s="11" t="s">
        <v>132</v>
      </c>
      <c r="J114" s="11" t="s">
        <v>102</v>
      </c>
      <c r="K114" s="11">
        <v>10</v>
      </c>
      <c r="L114" s="11">
        <v>10</v>
      </c>
      <c r="M114" s="11">
        <v>10</v>
      </c>
      <c r="N114" s="11">
        <v>10</v>
      </c>
      <c r="O114" s="11">
        <v>10</v>
      </c>
      <c r="P114" s="11">
        <v>10</v>
      </c>
      <c r="Q114" s="11">
        <v>10</v>
      </c>
      <c r="R114" s="11">
        <v>6</v>
      </c>
      <c r="S114" s="11">
        <v>6</v>
      </c>
      <c r="T114" s="11" t="s">
        <v>132</v>
      </c>
      <c r="U114" s="11" t="s">
        <v>104</v>
      </c>
      <c r="V114" s="11">
        <v>10</v>
      </c>
      <c r="W114" s="11" t="s">
        <v>107</v>
      </c>
      <c r="X114" s="11" t="s">
        <v>107</v>
      </c>
      <c r="Y114" s="11" t="s">
        <v>106</v>
      </c>
      <c r="Z114" s="11" t="s">
        <v>107</v>
      </c>
      <c r="AA114" s="11" t="s">
        <v>106</v>
      </c>
      <c r="AB114" s="11" t="s">
        <v>107</v>
      </c>
      <c r="AC114" s="11" t="s">
        <v>105</v>
      </c>
      <c r="AD114" s="36" t="s">
        <v>91</v>
      </c>
      <c r="AE114" s="11" t="s">
        <v>111</v>
      </c>
      <c r="AF114" s="11" t="s">
        <v>111</v>
      </c>
      <c r="AG114" s="11" t="s">
        <v>111</v>
      </c>
      <c r="AH114" s="11" t="s">
        <v>111</v>
      </c>
      <c r="AI114" s="11" t="s">
        <v>111</v>
      </c>
      <c r="AJ114" s="11" t="s">
        <v>111</v>
      </c>
      <c r="AK114" s="11" t="s">
        <v>111</v>
      </c>
    </row>
    <row r="115" spans="1:38" ht="25" hidden="1" x14ac:dyDescent="0.25">
      <c r="A115" s="36">
        <v>113</v>
      </c>
      <c r="B115" s="39">
        <v>43237</v>
      </c>
      <c r="C115" s="40" t="s">
        <v>186</v>
      </c>
      <c r="D115" s="36" t="s">
        <v>128</v>
      </c>
      <c r="E115" s="11" t="s">
        <v>89</v>
      </c>
      <c r="F115" s="36" t="s">
        <v>318</v>
      </c>
      <c r="G115" s="36" t="s">
        <v>124</v>
      </c>
      <c r="H115" s="11" t="s">
        <v>174</v>
      </c>
      <c r="I115" s="11" t="s">
        <v>132</v>
      </c>
      <c r="J115" s="11" t="s">
        <v>102</v>
      </c>
      <c r="K115" s="11">
        <v>8</v>
      </c>
      <c r="L115" s="11">
        <v>8</v>
      </c>
      <c r="M115" s="11">
        <v>9</v>
      </c>
      <c r="N115" s="11">
        <v>8</v>
      </c>
      <c r="O115" s="11">
        <v>8</v>
      </c>
      <c r="P115" s="11">
        <v>8</v>
      </c>
      <c r="Q115" s="11">
        <v>5</v>
      </c>
      <c r="R115" s="11">
        <v>5</v>
      </c>
      <c r="S115" s="11">
        <v>5</v>
      </c>
      <c r="T115" s="11" t="s">
        <v>174</v>
      </c>
      <c r="U115" s="11" t="s">
        <v>104</v>
      </c>
      <c r="V115" s="11">
        <v>10</v>
      </c>
      <c r="W115" s="11" t="s">
        <v>106</v>
      </c>
      <c r="X115" s="11" t="s">
        <v>105</v>
      </c>
      <c r="Y115" s="11" t="s">
        <v>106</v>
      </c>
      <c r="Z115" s="11" t="s">
        <v>106</v>
      </c>
      <c r="AA115" s="11" t="s">
        <v>106</v>
      </c>
      <c r="AB115" s="11" t="s">
        <v>105</v>
      </c>
      <c r="AC115" s="11" t="s">
        <v>106</v>
      </c>
      <c r="AD115" s="41" t="s">
        <v>395</v>
      </c>
      <c r="AE115" s="11" t="s">
        <v>111</v>
      </c>
      <c r="AF115" s="11" t="s">
        <v>110</v>
      </c>
      <c r="AG115" s="11" t="s">
        <v>111</v>
      </c>
      <c r="AH115" s="11" t="s">
        <v>111</v>
      </c>
      <c r="AI115" s="11" t="s">
        <v>111</v>
      </c>
      <c r="AJ115" s="11" t="s">
        <v>110</v>
      </c>
      <c r="AK115" s="11" t="s">
        <v>110</v>
      </c>
    </row>
    <row r="116" spans="1:38" ht="37.5" hidden="1" x14ac:dyDescent="0.25">
      <c r="A116" s="36">
        <v>114</v>
      </c>
      <c r="B116" s="39">
        <v>43237</v>
      </c>
      <c r="C116" s="40" t="s">
        <v>186</v>
      </c>
      <c r="D116" s="36" t="s">
        <v>128</v>
      </c>
      <c r="E116" s="11" t="s">
        <v>89</v>
      </c>
      <c r="F116" s="36" t="s">
        <v>142</v>
      </c>
      <c r="G116" s="11" t="s">
        <v>144</v>
      </c>
      <c r="H116" s="11" t="s">
        <v>174</v>
      </c>
      <c r="I116" s="11" t="s">
        <v>132</v>
      </c>
      <c r="J116" s="11" t="s">
        <v>102</v>
      </c>
      <c r="K116" s="11">
        <v>5</v>
      </c>
      <c r="L116" s="11">
        <v>5</v>
      </c>
      <c r="M116" s="11">
        <v>1</v>
      </c>
      <c r="N116" s="11">
        <v>10</v>
      </c>
      <c r="O116" s="11">
        <v>10</v>
      </c>
      <c r="P116" s="11">
        <v>1</v>
      </c>
      <c r="Q116" s="11">
        <v>5</v>
      </c>
      <c r="R116" s="11">
        <v>5</v>
      </c>
      <c r="S116" s="11">
        <v>10</v>
      </c>
      <c r="T116" s="11" t="s">
        <v>102</v>
      </c>
      <c r="U116" s="11" t="s">
        <v>104</v>
      </c>
      <c r="V116" s="11">
        <v>10</v>
      </c>
      <c r="W116" s="11" t="s">
        <v>105</v>
      </c>
      <c r="X116" s="11" t="s">
        <v>105</v>
      </c>
      <c r="Y116" s="11" t="s">
        <v>105</v>
      </c>
      <c r="Z116" s="11" t="s">
        <v>105</v>
      </c>
      <c r="AA116" s="11" t="s">
        <v>106</v>
      </c>
      <c r="AB116" s="11" t="s">
        <v>106</v>
      </c>
      <c r="AC116" s="11" t="s">
        <v>106</v>
      </c>
      <c r="AD116" s="36" t="s">
        <v>391</v>
      </c>
      <c r="AE116" s="11" t="s">
        <v>109</v>
      </c>
      <c r="AF116" s="11" t="s">
        <v>109</v>
      </c>
      <c r="AG116" s="11" t="s">
        <v>109</v>
      </c>
      <c r="AH116" s="11" t="s">
        <v>109</v>
      </c>
      <c r="AI116" s="11" t="s">
        <v>109</v>
      </c>
      <c r="AJ116" s="11" t="s">
        <v>109</v>
      </c>
      <c r="AK116" s="11" t="s">
        <v>110</v>
      </c>
    </row>
    <row r="117" spans="1:38" ht="25" x14ac:dyDescent="0.25">
      <c r="A117" s="36">
        <v>115</v>
      </c>
      <c r="B117" s="39">
        <v>43237</v>
      </c>
      <c r="C117" s="40" t="s">
        <v>186</v>
      </c>
      <c r="D117" s="36" t="s">
        <v>128</v>
      </c>
      <c r="E117" s="11" t="s">
        <v>89</v>
      </c>
      <c r="F117" s="36" t="s">
        <v>142</v>
      </c>
      <c r="G117" s="11" t="s">
        <v>144</v>
      </c>
      <c r="H117" s="11" t="s">
        <v>174</v>
      </c>
      <c r="I117" s="11" t="s">
        <v>132</v>
      </c>
      <c r="J117" s="11" t="s">
        <v>102</v>
      </c>
      <c r="K117" s="11">
        <v>10</v>
      </c>
      <c r="L117" s="11">
        <v>10</v>
      </c>
      <c r="M117" s="11">
        <v>10</v>
      </c>
      <c r="N117" s="11">
        <v>10</v>
      </c>
      <c r="O117" s="11">
        <v>10</v>
      </c>
      <c r="P117" s="11">
        <v>10</v>
      </c>
      <c r="Q117" s="11">
        <v>10</v>
      </c>
      <c r="R117" s="11">
        <v>10</v>
      </c>
      <c r="S117" s="11">
        <v>8</v>
      </c>
      <c r="T117" s="11" t="s">
        <v>132</v>
      </c>
      <c r="U117" s="11" t="s">
        <v>104</v>
      </c>
      <c r="V117" s="11">
        <v>10</v>
      </c>
      <c r="W117" s="11" t="s">
        <v>107</v>
      </c>
      <c r="X117" s="11" t="s">
        <v>106</v>
      </c>
      <c r="Y117" s="11" t="s">
        <v>107</v>
      </c>
      <c r="Z117" s="11" t="s">
        <v>107</v>
      </c>
      <c r="AA117" s="11" t="s">
        <v>107</v>
      </c>
      <c r="AB117" s="11" t="s">
        <v>107</v>
      </c>
      <c r="AC117" s="11" t="s">
        <v>106</v>
      </c>
      <c r="AD117" s="36" t="s">
        <v>396</v>
      </c>
      <c r="AE117" s="11" t="s">
        <v>111</v>
      </c>
      <c r="AF117" s="11" t="s">
        <v>111</v>
      </c>
      <c r="AG117" s="11" t="s">
        <v>111</v>
      </c>
      <c r="AH117" s="11" t="s">
        <v>111</v>
      </c>
      <c r="AI117" s="11" t="s">
        <v>111</v>
      </c>
      <c r="AJ117" s="11" t="s">
        <v>111</v>
      </c>
      <c r="AK117" s="11" t="s">
        <v>111</v>
      </c>
    </row>
    <row r="118" spans="1:38" ht="37.5" x14ac:dyDescent="0.25">
      <c r="A118" s="36">
        <v>116</v>
      </c>
      <c r="B118" s="39">
        <v>43237</v>
      </c>
      <c r="C118" s="40" t="s">
        <v>186</v>
      </c>
      <c r="D118" s="36" t="s">
        <v>128</v>
      </c>
      <c r="E118" s="11" t="s">
        <v>89</v>
      </c>
      <c r="F118" s="36" t="s">
        <v>134</v>
      </c>
      <c r="G118" s="36" t="s">
        <v>154</v>
      </c>
      <c r="H118" s="11" t="s">
        <v>174</v>
      </c>
      <c r="I118" s="11" t="s">
        <v>132</v>
      </c>
      <c r="J118" s="11" t="s">
        <v>102</v>
      </c>
      <c r="K118" s="11">
        <v>10</v>
      </c>
      <c r="L118" s="11">
        <v>9</v>
      </c>
      <c r="M118" s="11">
        <v>10</v>
      </c>
      <c r="N118" s="11">
        <v>10</v>
      </c>
      <c r="O118" s="11">
        <v>10</v>
      </c>
      <c r="P118" s="11">
        <v>10</v>
      </c>
      <c r="Q118" s="11">
        <v>10</v>
      </c>
      <c r="R118" s="11">
        <v>10</v>
      </c>
      <c r="S118" s="11">
        <v>9</v>
      </c>
      <c r="T118" s="11" t="s">
        <v>132</v>
      </c>
      <c r="U118" s="11" t="s">
        <v>104</v>
      </c>
      <c r="V118" s="11">
        <v>10</v>
      </c>
      <c r="W118" s="11" t="s">
        <v>106</v>
      </c>
      <c r="X118" s="11" t="s">
        <v>106</v>
      </c>
      <c r="Y118" s="11" t="s">
        <v>106</v>
      </c>
      <c r="Z118" s="11" t="s">
        <v>106</v>
      </c>
      <c r="AA118" s="11" t="s">
        <v>105</v>
      </c>
      <c r="AB118" s="11" t="s">
        <v>106</v>
      </c>
      <c r="AC118" s="11" t="s">
        <v>107</v>
      </c>
      <c r="AD118" s="41" t="s">
        <v>397</v>
      </c>
      <c r="AE118" s="11" t="s">
        <v>110</v>
      </c>
      <c r="AF118" s="11" t="s">
        <v>110</v>
      </c>
      <c r="AG118" s="11" t="s">
        <v>110</v>
      </c>
      <c r="AH118" s="11" t="s">
        <v>110</v>
      </c>
      <c r="AI118" s="11" t="s">
        <v>110</v>
      </c>
      <c r="AJ118" s="11" t="s">
        <v>110</v>
      </c>
      <c r="AK118" s="11" t="s">
        <v>110</v>
      </c>
    </row>
    <row r="119" spans="1:38" ht="37.5" hidden="1" x14ac:dyDescent="0.25">
      <c r="A119" s="36">
        <v>117</v>
      </c>
      <c r="B119" s="39">
        <v>43237</v>
      </c>
      <c r="C119" s="40" t="s">
        <v>186</v>
      </c>
      <c r="D119" s="36" t="s">
        <v>128</v>
      </c>
      <c r="E119" s="11" t="s">
        <v>89</v>
      </c>
      <c r="F119" s="36" t="s">
        <v>134</v>
      </c>
      <c r="G119" s="36" t="s">
        <v>154</v>
      </c>
      <c r="H119" s="11" t="s">
        <v>174</v>
      </c>
      <c r="I119" s="11" t="s">
        <v>132</v>
      </c>
      <c r="J119" s="11" t="s">
        <v>102</v>
      </c>
      <c r="K119" s="11">
        <v>5</v>
      </c>
      <c r="L119" s="11">
        <v>10</v>
      </c>
      <c r="M119" s="11">
        <v>10</v>
      </c>
      <c r="N119" s="11">
        <v>10</v>
      </c>
      <c r="O119" s="11">
        <v>10</v>
      </c>
      <c r="P119" s="11">
        <v>10</v>
      </c>
      <c r="Q119" s="11">
        <v>10</v>
      </c>
      <c r="R119" s="11">
        <v>10</v>
      </c>
      <c r="S119" s="11">
        <v>10</v>
      </c>
      <c r="T119" s="11" t="s">
        <v>102</v>
      </c>
      <c r="U119" s="11" t="s">
        <v>104</v>
      </c>
      <c r="V119" s="11">
        <v>10</v>
      </c>
      <c r="W119" s="11" t="s">
        <v>107</v>
      </c>
      <c r="X119" s="11" t="s">
        <v>107</v>
      </c>
      <c r="Y119" s="11" t="s">
        <v>107</v>
      </c>
      <c r="Z119" s="11" t="s">
        <v>107</v>
      </c>
      <c r="AA119" s="11" t="s">
        <v>107</v>
      </c>
      <c r="AB119" s="11" t="s">
        <v>107</v>
      </c>
      <c r="AC119" s="11" t="s">
        <v>107</v>
      </c>
      <c r="AD119" s="36" t="s">
        <v>399</v>
      </c>
      <c r="AE119" s="11" t="s">
        <v>111</v>
      </c>
      <c r="AF119" s="11" t="s">
        <v>111</v>
      </c>
      <c r="AG119" s="11" t="s">
        <v>111</v>
      </c>
      <c r="AH119" s="11" t="s">
        <v>111</v>
      </c>
      <c r="AI119" s="11" t="s">
        <v>111</v>
      </c>
      <c r="AJ119" s="11" t="s">
        <v>111</v>
      </c>
      <c r="AK119" s="11" t="s">
        <v>111</v>
      </c>
    </row>
    <row r="120" spans="1:38" ht="25" x14ac:dyDescent="0.25">
      <c r="A120" s="36">
        <v>118</v>
      </c>
      <c r="B120" s="39">
        <v>43237</v>
      </c>
      <c r="C120" s="40" t="s">
        <v>186</v>
      </c>
      <c r="D120" s="36" t="s">
        <v>128</v>
      </c>
      <c r="E120" s="11" t="s">
        <v>89</v>
      </c>
      <c r="F120" s="36" t="s">
        <v>134</v>
      </c>
      <c r="G120" s="36" t="s">
        <v>154</v>
      </c>
      <c r="H120" s="11" t="s">
        <v>174</v>
      </c>
      <c r="I120" s="11" t="s">
        <v>132</v>
      </c>
      <c r="J120" s="11" t="s">
        <v>102</v>
      </c>
      <c r="K120" s="11">
        <v>5</v>
      </c>
      <c r="L120" s="11">
        <v>10</v>
      </c>
      <c r="M120" s="11">
        <v>10</v>
      </c>
      <c r="N120" s="11">
        <v>10</v>
      </c>
      <c r="O120" s="11">
        <v>10</v>
      </c>
      <c r="P120" s="11">
        <v>10</v>
      </c>
      <c r="Q120" s="11">
        <v>10</v>
      </c>
      <c r="R120" s="11">
        <v>10</v>
      </c>
      <c r="S120" s="11">
        <v>10</v>
      </c>
      <c r="T120" s="11" t="s">
        <v>132</v>
      </c>
      <c r="U120" s="11" t="s">
        <v>104</v>
      </c>
      <c r="V120" s="11">
        <v>10</v>
      </c>
      <c r="W120" s="11" t="s">
        <v>106</v>
      </c>
      <c r="X120" s="11" t="s">
        <v>106</v>
      </c>
      <c r="Y120" s="11" t="s">
        <v>106</v>
      </c>
      <c r="Z120" s="11" t="s">
        <v>106</v>
      </c>
      <c r="AA120" s="11" t="s">
        <v>106</v>
      </c>
      <c r="AB120" s="11" t="s">
        <v>106</v>
      </c>
      <c r="AC120" s="11" t="s">
        <v>106</v>
      </c>
      <c r="AD120" s="36" t="s">
        <v>91</v>
      </c>
      <c r="AE120" s="11" t="s">
        <v>111</v>
      </c>
      <c r="AF120" s="11" t="s">
        <v>111</v>
      </c>
      <c r="AG120" s="11" t="s">
        <v>111</v>
      </c>
      <c r="AH120" s="11" t="s">
        <v>111</v>
      </c>
      <c r="AI120" s="11" t="s">
        <v>111</v>
      </c>
      <c r="AJ120" s="11" t="s">
        <v>111</v>
      </c>
      <c r="AK120" s="11" t="s">
        <v>111</v>
      </c>
    </row>
    <row r="121" spans="1:38" ht="37.5" hidden="1" x14ac:dyDescent="0.25">
      <c r="A121" s="36">
        <v>119</v>
      </c>
      <c r="B121" s="39">
        <v>43237</v>
      </c>
      <c r="C121" s="40" t="s">
        <v>186</v>
      </c>
      <c r="D121" s="36" t="s">
        <v>128</v>
      </c>
      <c r="E121" s="11" t="s">
        <v>89</v>
      </c>
      <c r="F121" s="36" t="s">
        <v>318</v>
      </c>
      <c r="G121" s="36" t="s">
        <v>401</v>
      </c>
      <c r="H121" s="11" t="s">
        <v>174</v>
      </c>
      <c r="I121" s="11" t="s">
        <v>132</v>
      </c>
      <c r="J121" s="11" t="s">
        <v>102</v>
      </c>
      <c r="K121" s="11">
        <v>8</v>
      </c>
      <c r="L121" s="11">
        <v>10</v>
      </c>
      <c r="M121" s="11">
        <v>9</v>
      </c>
      <c r="N121" s="11">
        <v>7</v>
      </c>
      <c r="O121" s="11">
        <v>9</v>
      </c>
      <c r="P121" s="11">
        <v>9</v>
      </c>
      <c r="Q121" s="11">
        <v>8</v>
      </c>
      <c r="R121" s="11">
        <v>10</v>
      </c>
      <c r="S121" s="11">
        <v>9</v>
      </c>
      <c r="T121" s="11" t="s">
        <v>102</v>
      </c>
      <c r="U121" s="11" t="s">
        <v>104</v>
      </c>
      <c r="V121" s="11">
        <v>8</v>
      </c>
      <c r="W121" s="11" t="s">
        <v>107</v>
      </c>
      <c r="X121" s="11" t="s">
        <v>106</v>
      </c>
      <c r="Y121" s="11" t="s">
        <v>106</v>
      </c>
      <c r="Z121" s="11" t="s">
        <v>106</v>
      </c>
      <c r="AA121" s="11" t="s">
        <v>107</v>
      </c>
      <c r="AB121" s="11" t="s">
        <v>107</v>
      </c>
      <c r="AC121" s="11" t="s">
        <v>107</v>
      </c>
      <c r="AD121" s="36" t="s">
        <v>91</v>
      </c>
      <c r="AE121" s="11" t="s">
        <v>110</v>
      </c>
      <c r="AF121" s="11" t="s">
        <v>111</v>
      </c>
      <c r="AG121" s="11" t="s">
        <v>111</v>
      </c>
      <c r="AH121" s="11" t="s">
        <v>111</v>
      </c>
      <c r="AI121" s="11" t="s">
        <v>111</v>
      </c>
      <c r="AJ121" s="11" t="s">
        <v>111</v>
      </c>
      <c r="AK121" s="11" t="s">
        <v>110</v>
      </c>
    </row>
    <row r="122" spans="1:38" ht="25" x14ac:dyDescent="0.25">
      <c r="A122" s="36">
        <v>120</v>
      </c>
      <c r="B122" s="39">
        <v>43237</v>
      </c>
      <c r="C122" s="40" t="s">
        <v>186</v>
      </c>
      <c r="D122" s="36" t="s">
        <v>128</v>
      </c>
      <c r="E122" s="11" t="s">
        <v>89</v>
      </c>
      <c r="F122" s="36" t="s">
        <v>134</v>
      </c>
      <c r="G122" s="36" t="s">
        <v>154</v>
      </c>
      <c r="H122" s="11" t="s">
        <v>174</v>
      </c>
      <c r="I122" s="11" t="s">
        <v>132</v>
      </c>
      <c r="J122" s="11" t="s">
        <v>102</v>
      </c>
      <c r="K122" s="11">
        <v>5</v>
      </c>
      <c r="L122" s="11">
        <v>5</v>
      </c>
      <c r="M122" s="11">
        <v>5</v>
      </c>
      <c r="N122" s="11">
        <v>6</v>
      </c>
      <c r="O122" s="11">
        <v>7</v>
      </c>
      <c r="P122" s="11">
        <v>6</v>
      </c>
      <c r="Q122" s="11">
        <v>6</v>
      </c>
      <c r="R122" s="11">
        <v>6</v>
      </c>
      <c r="S122" s="11">
        <v>6</v>
      </c>
      <c r="T122" s="11" t="s">
        <v>132</v>
      </c>
      <c r="U122" s="11" t="s">
        <v>104</v>
      </c>
      <c r="V122" s="11">
        <v>10</v>
      </c>
      <c r="W122" s="11" t="s">
        <v>106</v>
      </c>
      <c r="X122" s="11" t="s">
        <v>106</v>
      </c>
      <c r="Y122" s="11" t="s">
        <v>105</v>
      </c>
      <c r="Z122" s="11" t="s">
        <v>105</v>
      </c>
      <c r="AA122" s="11" t="s">
        <v>106</v>
      </c>
      <c r="AB122" s="11" t="s">
        <v>106</v>
      </c>
      <c r="AC122" s="11" t="s">
        <v>105</v>
      </c>
      <c r="AD122" s="36" t="s">
        <v>402</v>
      </c>
      <c r="AE122" s="11" t="s">
        <v>110</v>
      </c>
      <c r="AF122" s="11" t="s">
        <v>110</v>
      </c>
      <c r="AG122" s="11" t="s">
        <v>109</v>
      </c>
      <c r="AH122" s="11" t="s">
        <v>109</v>
      </c>
      <c r="AI122" s="11" t="s">
        <v>109</v>
      </c>
      <c r="AJ122" s="11" t="s">
        <v>110</v>
      </c>
      <c r="AK122" s="11" t="s">
        <v>110</v>
      </c>
    </row>
    <row r="123" spans="1:38" ht="25" x14ac:dyDescent="0.25">
      <c r="A123" s="36">
        <v>121</v>
      </c>
      <c r="B123" s="39">
        <v>43237</v>
      </c>
      <c r="C123" s="40" t="s">
        <v>186</v>
      </c>
      <c r="D123" s="36" t="s">
        <v>128</v>
      </c>
      <c r="E123" s="11" t="s">
        <v>89</v>
      </c>
      <c r="F123" s="36" t="s">
        <v>318</v>
      </c>
      <c r="G123" s="36" t="s">
        <v>124</v>
      </c>
      <c r="H123" s="11" t="s">
        <v>174</v>
      </c>
      <c r="I123" s="11" t="s">
        <v>132</v>
      </c>
      <c r="J123" s="11" t="s">
        <v>102</v>
      </c>
      <c r="K123" s="11">
        <v>10</v>
      </c>
      <c r="L123" s="11">
        <v>10</v>
      </c>
      <c r="M123" s="11">
        <v>10</v>
      </c>
      <c r="N123" s="11">
        <v>10</v>
      </c>
      <c r="O123" s="11">
        <v>10</v>
      </c>
      <c r="P123" s="11">
        <v>10</v>
      </c>
      <c r="Q123" s="11">
        <v>3</v>
      </c>
      <c r="R123" s="11">
        <v>5</v>
      </c>
      <c r="S123" s="11">
        <v>5</v>
      </c>
      <c r="T123" s="11" t="s">
        <v>132</v>
      </c>
      <c r="U123" s="11" t="s">
        <v>104</v>
      </c>
      <c r="V123" s="11">
        <v>9</v>
      </c>
      <c r="W123" s="11" t="s">
        <v>106</v>
      </c>
      <c r="X123" s="11" t="s">
        <v>107</v>
      </c>
      <c r="Y123" s="11" t="s">
        <v>106</v>
      </c>
      <c r="Z123" s="11" t="s">
        <v>105</v>
      </c>
      <c r="AA123" s="11" t="s">
        <v>106</v>
      </c>
      <c r="AB123" s="11" t="s">
        <v>105</v>
      </c>
      <c r="AC123" s="11" t="s">
        <v>105</v>
      </c>
      <c r="AD123" s="36" t="s">
        <v>91</v>
      </c>
      <c r="AE123" s="11" t="s">
        <v>111</v>
      </c>
      <c r="AF123" s="11" t="s">
        <v>111</v>
      </c>
      <c r="AG123" s="11" t="s">
        <v>111</v>
      </c>
      <c r="AH123" s="11" t="s">
        <v>111</v>
      </c>
      <c r="AI123" s="11" t="s">
        <v>111</v>
      </c>
      <c r="AJ123" s="11" t="s">
        <v>111</v>
      </c>
      <c r="AK123" s="11" t="s">
        <v>110</v>
      </c>
    </row>
    <row r="124" spans="1:38" ht="37.5" hidden="1" x14ac:dyDescent="0.25">
      <c r="A124" s="36">
        <v>122</v>
      </c>
      <c r="B124" s="39">
        <v>43237</v>
      </c>
      <c r="C124" s="40" t="s">
        <v>186</v>
      </c>
      <c r="D124" s="36" t="s">
        <v>128</v>
      </c>
      <c r="E124" s="11" t="s">
        <v>89</v>
      </c>
      <c r="F124" s="36" t="s">
        <v>142</v>
      </c>
      <c r="G124" s="11" t="s">
        <v>144</v>
      </c>
      <c r="H124" s="11" t="s">
        <v>174</v>
      </c>
      <c r="I124" s="11" t="s">
        <v>132</v>
      </c>
      <c r="J124" s="11" t="s">
        <v>102</v>
      </c>
      <c r="K124" s="11">
        <v>6</v>
      </c>
      <c r="L124" s="11">
        <v>9</v>
      </c>
      <c r="M124" s="11">
        <v>10</v>
      </c>
      <c r="N124" s="11">
        <v>10</v>
      </c>
      <c r="O124" s="11">
        <v>10</v>
      </c>
      <c r="P124" s="11">
        <v>10</v>
      </c>
      <c r="Q124" s="11">
        <v>10</v>
      </c>
      <c r="R124" s="11">
        <v>10</v>
      </c>
      <c r="S124" s="11">
        <v>10</v>
      </c>
      <c r="T124" s="11" t="s">
        <v>102</v>
      </c>
      <c r="U124" s="11" t="s">
        <v>104</v>
      </c>
      <c r="V124" s="11">
        <v>10</v>
      </c>
      <c r="W124" s="11" t="s">
        <v>106</v>
      </c>
      <c r="X124" s="11" t="s">
        <v>107</v>
      </c>
      <c r="Y124" s="11" t="s">
        <v>106</v>
      </c>
      <c r="Z124" s="11" t="s">
        <v>107</v>
      </c>
      <c r="AA124" s="11" t="s">
        <v>107</v>
      </c>
      <c r="AB124" s="11" t="s">
        <v>106</v>
      </c>
      <c r="AC124" s="11" t="s">
        <v>108</v>
      </c>
      <c r="AD124" s="36" t="s">
        <v>404</v>
      </c>
      <c r="AE124" s="11" t="s">
        <v>111</v>
      </c>
      <c r="AF124" s="11" t="s">
        <v>111</v>
      </c>
      <c r="AG124" s="11" t="s">
        <v>111</v>
      </c>
      <c r="AH124" s="11" t="s">
        <v>111</v>
      </c>
      <c r="AI124" s="11" t="s">
        <v>111</v>
      </c>
      <c r="AJ124" s="11" t="s">
        <v>111</v>
      </c>
      <c r="AK124" s="11" t="s">
        <v>117</v>
      </c>
    </row>
    <row r="125" spans="1:38" ht="25" x14ac:dyDescent="0.25">
      <c r="A125" s="36">
        <v>123</v>
      </c>
      <c r="B125" s="39">
        <v>43237</v>
      </c>
      <c r="C125" s="40" t="s">
        <v>186</v>
      </c>
      <c r="D125" s="36" t="s">
        <v>128</v>
      </c>
      <c r="E125" s="11" t="s">
        <v>89</v>
      </c>
      <c r="F125" s="36" t="s">
        <v>134</v>
      </c>
      <c r="G125" s="36" t="s">
        <v>154</v>
      </c>
      <c r="H125" s="11" t="s">
        <v>174</v>
      </c>
      <c r="I125" s="11" t="s">
        <v>132</v>
      </c>
      <c r="J125" s="11" t="s">
        <v>102</v>
      </c>
      <c r="K125" s="11">
        <v>8</v>
      </c>
      <c r="L125" s="11">
        <v>10</v>
      </c>
      <c r="M125" s="11">
        <v>10</v>
      </c>
      <c r="N125" s="11">
        <v>10</v>
      </c>
      <c r="O125" s="11">
        <v>10</v>
      </c>
      <c r="P125" s="11">
        <v>10</v>
      </c>
      <c r="Q125" s="11">
        <v>10</v>
      </c>
      <c r="R125" s="11">
        <v>10</v>
      </c>
      <c r="S125" s="11">
        <v>10</v>
      </c>
      <c r="T125" s="11" t="s">
        <v>132</v>
      </c>
      <c r="U125" s="11" t="s">
        <v>104</v>
      </c>
      <c r="V125" s="11">
        <v>9</v>
      </c>
      <c r="W125" s="11" t="s">
        <v>106</v>
      </c>
      <c r="X125" s="11" t="s">
        <v>107</v>
      </c>
      <c r="Y125" s="11" t="s">
        <v>107</v>
      </c>
      <c r="Z125" s="11" t="s">
        <v>107</v>
      </c>
      <c r="AA125" s="11" t="s">
        <v>107</v>
      </c>
      <c r="AB125" s="11" t="s">
        <v>107</v>
      </c>
      <c r="AC125" s="11" t="s">
        <v>107</v>
      </c>
      <c r="AD125" s="36" t="s">
        <v>405</v>
      </c>
      <c r="AE125" s="11" t="s">
        <v>111</v>
      </c>
      <c r="AF125" s="11" t="s">
        <v>111</v>
      </c>
      <c r="AG125" s="11" t="s">
        <v>111</v>
      </c>
      <c r="AH125" s="11" t="s">
        <v>111</v>
      </c>
      <c r="AI125" s="11" t="s">
        <v>111</v>
      </c>
      <c r="AJ125" s="11" t="s">
        <v>111</v>
      </c>
      <c r="AK125" s="11" t="s">
        <v>111</v>
      </c>
    </row>
    <row r="126" spans="1:38" ht="37.5" hidden="1" x14ac:dyDescent="0.25">
      <c r="A126" s="11">
        <v>124</v>
      </c>
      <c r="B126" s="39">
        <v>43242</v>
      </c>
      <c r="C126" s="43" t="s">
        <v>406</v>
      </c>
      <c r="D126" s="11" t="s">
        <v>407</v>
      </c>
      <c r="E126" s="11" t="s">
        <v>188</v>
      </c>
      <c r="F126" s="11" t="s">
        <v>134</v>
      </c>
      <c r="G126" s="11" t="s">
        <v>112</v>
      </c>
      <c r="H126" s="11" t="s">
        <v>103</v>
      </c>
      <c r="I126" s="11" t="s">
        <v>101</v>
      </c>
      <c r="J126" s="11" t="s">
        <v>102</v>
      </c>
      <c r="K126" s="11">
        <v>5</v>
      </c>
      <c r="L126" s="11">
        <v>1</v>
      </c>
      <c r="M126" s="11">
        <v>5</v>
      </c>
      <c r="N126" s="11">
        <v>1</v>
      </c>
      <c r="O126" s="11">
        <v>1</v>
      </c>
      <c r="P126" s="11">
        <v>5</v>
      </c>
      <c r="Q126" s="11">
        <v>5</v>
      </c>
      <c r="R126" s="11">
        <v>10</v>
      </c>
      <c r="S126" s="11">
        <v>5</v>
      </c>
      <c r="T126" s="11" t="s">
        <v>102</v>
      </c>
      <c r="U126" s="11" t="s">
        <v>104</v>
      </c>
      <c r="V126" s="11">
        <v>7</v>
      </c>
      <c r="W126" s="11" t="s">
        <v>106</v>
      </c>
      <c r="X126" s="11" t="s">
        <v>108</v>
      </c>
      <c r="Y126" s="11" t="s">
        <v>108</v>
      </c>
      <c r="Z126" s="11" t="s">
        <v>106</v>
      </c>
      <c r="AA126" s="11" t="s">
        <v>105</v>
      </c>
      <c r="AB126" s="11" t="s">
        <v>158</v>
      </c>
      <c r="AC126" s="11" t="s">
        <v>106</v>
      </c>
      <c r="AD126" s="36" t="s">
        <v>91</v>
      </c>
      <c r="AE126" s="11" t="s">
        <v>109</v>
      </c>
      <c r="AF126" s="11" t="s">
        <v>160</v>
      </c>
      <c r="AG126" s="11" t="s">
        <v>160</v>
      </c>
      <c r="AH126" s="11" t="s">
        <v>109</v>
      </c>
      <c r="AI126" s="11" t="s">
        <v>160</v>
      </c>
      <c r="AJ126" s="11" t="s">
        <v>160</v>
      </c>
      <c r="AK126" s="11" t="s">
        <v>117</v>
      </c>
    </row>
    <row r="127" spans="1:38" ht="37.5" hidden="1" x14ac:dyDescent="0.25">
      <c r="A127" s="11">
        <v>125</v>
      </c>
      <c r="B127" s="39">
        <v>43242</v>
      </c>
      <c r="C127" s="11" t="s">
        <v>406</v>
      </c>
      <c r="D127" s="11" t="s">
        <v>407</v>
      </c>
      <c r="E127" s="11" t="s">
        <v>188</v>
      </c>
      <c r="F127" s="11" t="s">
        <v>134</v>
      </c>
      <c r="G127" s="11" t="s">
        <v>154</v>
      </c>
      <c r="H127" s="11" t="s">
        <v>103</v>
      </c>
      <c r="I127" s="11" t="s">
        <v>101</v>
      </c>
      <c r="J127" s="11" t="s">
        <v>102</v>
      </c>
      <c r="K127" s="11">
        <v>6</v>
      </c>
      <c r="L127" s="11">
        <v>7</v>
      </c>
      <c r="M127" s="11">
        <v>8</v>
      </c>
      <c r="N127" s="11">
        <v>8</v>
      </c>
      <c r="O127" s="11">
        <v>8</v>
      </c>
      <c r="P127" s="11">
        <v>8</v>
      </c>
      <c r="Q127" s="11">
        <v>9</v>
      </c>
      <c r="R127" s="11">
        <v>9</v>
      </c>
      <c r="S127" s="11">
        <v>9</v>
      </c>
      <c r="T127" s="11" t="s">
        <v>102</v>
      </c>
      <c r="U127" s="42" t="s">
        <v>175</v>
      </c>
      <c r="V127" s="11">
        <v>5</v>
      </c>
      <c r="W127" s="11" t="s">
        <v>107</v>
      </c>
      <c r="X127" s="11" t="s">
        <v>106</v>
      </c>
      <c r="Y127" s="11" t="s">
        <v>105</v>
      </c>
      <c r="Z127" s="11" t="s">
        <v>106</v>
      </c>
      <c r="AA127" s="11" t="s">
        <v>106</v>
      </c>
      <c r="AB127" s="11" t="s">
        <v>107</v>
      </c>
      <c r="AC127" s="11" t="s">
        <v>107</v>
      </c>
      <c r="AD127" s="36" t="s">
        <v>91</v>
      </c>
      <c r="AE127" s="11" t="s">
        <v>160</v>
      </c>
      <c r="AF127" s="11" t="s">
        <v>109</v>
      </c>
      <c r="AG127" s="11" t="s">
        <v>109</v>
      </c>
      <c r="AH127" s="11" t="s">
        <v>160</v>
      </c>
      <c r="AI127" s="11" t="s">
        <v>160</v>
      </c>
      <c r="AJ127" s="11" t="s">
        <v>110</v>
      </c>
      <c r="AK127" s="11" t="s">
        <v>109</v>
      </c>
      <c r="AL127" s="42"/>
    </row>
    <row r="128" spans="1:38" ht="37.5" hidden="1" x14ac:dyDescent="0.25">
      <c r="A128" s="11">
        <v>126</v>
      </c>
      <c r="B128" s="39">
        <v>43242</v>
      </c>
      <c r="C128" s="11" t="s">
        <v>406</v>
      </c>
      <c r="D128" s="11" t="s">
        <v>407</v>
      </c>
      <c r="E128" s="11" t="s">
        <v>188</v>
      </c>
      <c r="F128" s="11" t="s">
        <v>134</v>
      </c>
      <c r="G128" s="11" t="s">
        <v>112</v>
      </c>
      <c r="H128" s="11" t="s">
        <v>103</v>
      </c>
      <c r="I128" s="11" t="s">
        <v>101</v>
      </c>
      <c r="J128" s="11" t="s">
        <v>102</v>
      </c>
      <c r="K128" s="11">
        <v>7</v>
      </c>
      <c r="L128" s="11">
        <v>6</v>
      </c>
      <c r="M128" s="11">
        <v>8</v>
      </c>
      <c r="N128" s="11">
        <v>5</v>
      </c>
      <c r="O128" s="11">
        <v>5</v>
      </c>
      <c r="P128" s="11">
        <v>5</v>
      </c>
      <c r="Q128" s="11">
        <v>7</v>
      </c>
      <c r="R128" s="11">
        <v>6</v>
      </c>
      <c r="S128" s="11">
        <v>6</v>
      </c>
      <c r="T128" s="11" t="s">
        <v>103</v>
      </c>
      <c r="U128" s="11" t="s">
        <v>104</v>
      </c>
      <c r="V128" s="11">
        <v>6</v>
      </c>
      <c r="W128" s="11" t="s">
        <v>106</v>
      </c>
      <c r="X128" s="11" t="s">
        <v>105</v>
      </c>
      <c r="Y128" s="11" t="s">
        <v>105</v>
      </c>
      <c r="Z128" s="11" t="s">
        <v>105</v>
      </c>
      <c r="AA128" s="11" t="s">
        <v>106</v>
      </c>
      <c r="AB128" s="11" t="s">
        <v>106</v>
      </c>
      <c r="AC128" s="11" t="s">
        <v>106</v>
      </c>
      <c r="AD128" s="36" t="s">
        <v>91</v>
      </c>
      <c r="AE128" s="11" t="s">
        <v>109</v>
      </c>
      <c r="AF128" s="11" t="s">
        <v>160</v>
      </c>
      <c r="AG128" s="11" t="s">
        <v>109</v>
      </c>
      <c r="AH128" s="11" t="s">
        <v>109</v>
      </c>
      <c r="AI128" s="11" t="s">
        <v>117</v>
      </c>
      <c r="AJ128" s="11" t="s">
        <v>110</v>
      </c>
      <c r="AK128" s="11" t="s">
        <v>117</v>
      </c>
    </row>
    <row r="129" spans="1:37" ht="37.5" hidden="1" x14ac:dyDescent="0.25">
      <c r="A129" s="11">
        <v>127</v>
      </c>
      <c r="B129" s="39">
        <v>43242</v>
      </c>
      <c r="C129" s="11" t="s">
        <v>406</v>
      </c>
      <c r="D129" s="11" t="s">
        <v>407</v>
      </c>
      <c r="E129" s="11" t="s">
        <v>188</v>
      </c>
      <c r="F129" s="11" t="s">
        <v>318</v>
      </c>
      <c r="G129" s="11" t="s">
        <v>112</v>
      </c>
      <c r="H129" s="11" t="s">
        <v>103</v>
      </c>
      <c r="I129" s="11" t="s">
        <v>101</v>
      </c>
      <c r="J129" s="11" t="s">
        <v>102</v>
      </c>
      <c r="K129" s="11">
        <v>7</v>
      </c>
      <c r="L129" s="11">
        <v>6</v>
      </c>
      <c r="M129" s="11">
        <v>7</v>
      </c>
      <c r="N129" s="11">
        <v>7</v>
      </c>
      <c r="O129" s="11">
        <v>7</v>
      </c>
      <c r="P129" s="11">
        <v>7</v>
      </c>
      <c r="Q129" s="11">
        <v>5</v>
      </c>
      <c r="R129" s="11">
        <v>5</v>
      </c>
      <c r="S129" s="11">
        <v>7</v>
      </c>
      <c r="T129" s="11" t="s">
        <v>101</v>
      </c>
      <c r="U129" s="11" t="s">
        <v>104</v>
      </c>
      <c r="V129" s="11">
        <v>5</v>
      </c>
      <c r="W129" s="11" t="s">
        <v>158</v>
      </c>
      <c r="X129" s="11" t="s">
        <v>108</v>
      </c>
      <c r="Y129" s="11" t="s">
        <v>158</v>
      </c>
      <c r="Z129" s="11" t="s">
        <v>108</v>
      </c>
      <c r="AA129" s="11" t="s">
        <v>108</v>
      </c>
      <c r="AB129" s="11" t="s">
        <v>108</v>
      </c>
      <c r="AC129" s="11" t="s">
        <v>158</v>
      </c>
      <c r="AD129" s="36" t="s">
        <v>91</v>
      </c>
      <c r="AE129" s="11" t="s">
        <v>110</v>
      </c>
      <c r="AF129" s="11" t="s">
        <v>111</v>
      </c>
      <c r="AG129" s="11" t="s">
        <v>111</v>
      </c>
      <c r="AH129" s="11" t="s">
        <v>111</v>
      </c>
      <c r="AI129" s="11" t="s">
        <v>111</v>
      </c>
      <c r="AJ129" s="11" t="s">
        <v>111</v>
      </c>
      <c r="AK129" s="11" t="s">
        <v>111</v>
      </c>
    </row>
    <row r="130" spans="1:37" ht="37.5" hidden="1" x14ac:dyDescent="0.25">
      <c r="A130" s="11">
        <v>128</v>
      </c>
      <c r="B130" s="39">
        <v>43242</v>
      </c>
      <c r="C130" s="11" t="s">
        <v>406</v>
      </c>
      <c r="D130" s="11" t="s">
        <v>407</v>
      </c>
      <c r="E130" s="11" t="s">
        <v>188</v>
      </c>
      <c r="F130" s="11" t="s">
        <v>318</v>
      </c>
      <c r="G130" s="11" t="s">
        <v>94</v>
      </c>
      <c r="H130" s="11" t="s">
        <v>103</v>
      </c>
      <c r="I130" s="11" t="s">
        <v>101</v>
      </c>
      <c r="J130" s="11" t="s">
        <v>102</v>
      </c>
      <c r="K130" s="11">
        <v>6</v>
      </c>
      <c r="L130" s="11">
        <v>8</v>
      </c>
      <c r="M130" s="11">
        <v>8</v>
      </c>
      <c r="N130" s="11">
        <v>7</v>
      </c>
      <c r="O130" s="11">
        <v>7</v>
      </c>
      <c r="P130" s="11">
        <v>7</v>
      </c>
      <c r="Q130" s="11">
        <v>7</v>
      </c>
      <c r="R130" s="11">
        <v>8</v>
      </c>
      <c r="S130" s="11">
        <v>8</v>
      </c>
      <c r="T130" s="11" t="s">
        <v>102</v>
      </c>
      <c r="U130" s="11" t="s">
        <v>104</v>
      </c>
      <c r="V130" s="11">
        <v>5</v>
      </c>
      <c r="W130" s="11" t="s">
        <v>107</v>
      </c>
      <c r="X130" s="11" t="s">
        <v>107</v>
      </c>
      <c r="Y130" s="11" t="s">
        <v>107</v>
      </c>
      <c r="Z130" s="11" t="s">
        <v>107</v>
      </c>
      <c r="AA130" s="11" t="s">
        <v>107</v>
      </c>
      <c r="AB130" s="11" t="s">
        <v>107</v>
      </c>
      <c r="AC130" s="11" t="s">
        <v>107</v>
      </c>
      <c r="AD130" s="36" t="s">
        <v>91</v>
      </c>
      <c r="AE130" s="11" t="s">
        <v>110</v>
      </c>
      <c r="AF130" s="11" t="s">
        <v>111</v>
      </c>
      <c r="AG130" s="11" t="s">
        <v>111</v>
      </c>
      <c r="AH130" s="11" t="s">
        <v>111</v>
      </c>
      <c r="AI130" s="11" t="s">
        <v>111</v>
      </c>
      <c r="AJ130" s="11" t="s">
        <v>110</v>
      </c>
      <c r="AK130" s="11" t="s">
        <v>110</v>
      </c>
    </row>
    <row r="131" spans="1:37" ht="37.5" hidden="1" x14ac:dyDescent="0.25">
      <c r="A131" s="11">
        <v>129</v>
      </c>
      <c r="B131" s="39">
        <v>43242</v>
      </c>
      <c r="C131" s="11" t="s">
        <v>406</v>
      </c>
      <c r="D131" s="11" t="s">
        <v>407</v>
      </c>
      <c r="E131" s="11" t="s">
        <v>188</v>
      </c>
      <c r="F131" s="11" t="s">
        <v>134</v>
      </c>
      <c r="G131" s="11" t="s">
        <v>112</v>
      </c>
      <c r="H131" s="11" t="s">
        <v>103</v>
      </c>
      <c r="I131" s="11" t="s">
        <v>101</v>
      </c>
      <c r="J131" s="11" t="s">
        <v>102</v>
      </c>
      <c r="K131" s="11">
        <v>5</v>
      </c>
      <c r="L131" s="11">
        <v>5</v>
      </c>
      <c r="M131" s="11">
        <v>6</v>
      </c>
      <c r="N131" s="11">
        <v>3</v>
      </c>
      <c r="O131" s="11">
        <v>5</v>
      </c>
      <c r="P131" s="11">
        <v>3</v>
      </c>
      <c r="Q131" s="11">
        <v>6</v>
      </c>
      <c r="R131" s="11">
        <v>4</v>
      </c>
      <c r="S131" s="11">
        <v>5</v>
      </c>
      <c r="T131" s="11" t="s">
        <v>101</v>
      </c>
      <c r="U131" s="11" t="s">
        <v>104</v>
      </c>
      <c r="V131" s="11">
        <v>6</v>
      </c>
      <c r="W131" s="11" t="s">
        <v>158</v>
      </c>
      <c r="X131" s="11" t="s">
        <v>105</v>
      </c>
      <c r="Y131" s="11" t="s">
        <v>105</v>
      </c>
      <c r="Z131" s="11" t="s">
        <v>106</v>
      </c>
      <c r="AA131" s="11" t="s">
        <v>106</v>
      </c>
      <c r="AB131" s="11" t="s">
        <v>105</v>
      </c>
      <c r="AC131" s="11" t="s">
        <v>105</v>
      </c>
      <c r="AD131" s="36" t="s">
        <v>91</v>
      </c>
      <c r="AE131" s="11" t="s">
        <v>160</v>
      </c>
      <c r="AF131" s="11" t="s">
        <v>109</v>
      </c>
      <c r="AG131" s="11" t="s">
        <v>109</v>
      </c>
      <c r="AH131" s="11" t="s">
        <v>160</v>
      </c>
      <c r="AI131" s="11" t="s">
        <v>160</v>
      </c>
      <c r="AJ131" s="11" t="s">
        <v>160</v>
      </c>
      <c r="AK131" s="11" t="s">
        <v>109</v>
      </c>
    </row>
    <row r="132" spans="1:37" ht="37.5" hidden="1" x14ac:dyDescent="0.25">
      <c r="A132" s="11">
        <v>130</v>
      </c>
      <c r="B132" s="39">
        <v>43242</v>
      </c>
      <c r="C132" s="11" t="s">
        <v>406</v>
      </c>
      <c r="D132" s="11" t="s">
        <v>407</v>
      </c>
      <c r="E132" s="11" t="s">
        <v>185</v>
      </c>
      <c r="F132" s="11" t="s">
        <v>134</v>
      </c>
      <c r="G132" s="11" t="s">
        <v>135</v>
      </c>
      <c r="H132" s="11" t="s">
        <v>103</v>
      </c>
      <c r="I132" s="11" t="s">
        <v>101</v>
      </c>
      <c r="J132" s="11" t="s">
        <v>102</v>
      </c>
      <c r="K132" s="11">
        <v>6</v>
      </c>
      <c r="L132" s="11">
        <v>8</v>
      </c>
      <c r="M132" s="11">
        <v>9</v>
      </c>
      <c r="N132" s="11">
        <v>6</v>
      </c>
      <c r="O132" s="11">
        <v>8</v>
      </c>
      <c r="P132" s="11">
        <v>7</v>
      </c>
      <c r="Q132" s="11">
        <v>7</v>
      </c>
      <c r="R132" s="11">
        <v>7</v>
      </c>
      <c r="S132" s="11">
        <v>7</v>
      </c>
      <c r="T132" s="11" t="s">
        <v>103</v>
      </c>
      <c r="U132" s="11" t="s">
        <v>104</v>
      </c>
      <c r="V132" s="11">
        <v>8</v>
      </c>
      <c r="W132" s="11" t="s">
        <v>107</v>
      </c>
      <c r="X132" s="11" t="s">
        <v>106</v>
      </c>
      <c r="Y132" s="11" t="s">
        <v>107</v>
      </c>
      <c r="Z132" s="11" t="s">
        <v>107</v>
      </c>
      <c r="AA132" s="11" t="s">
        <v>106</v>
      </c>
      <c r="AB132" s="11" t="s">
        <v>107</v>
      </c>
      <c r="AC132" s="11" t="s">
        <v>106</v>
      </c>
      <c r="AD132" s="36" t="s">
        <v>91</v>
      </c>
      <c r="AE132" s="11" t="s">
        <v>111</v>
      </c>
      <c r="AF132" s="11" t="s">
        <v>111</v>
      </c>
      <c r="AG132" s="11" t="s">
        <v>111</v>
      </c>
      <c r="AH132" s="11" t="s">
        <v>111</v>
      </c>
      <c r="AI132" s="11" t="s">
        <v>111</v>
      </c>
      <c r="AJ132" s="11" t="s">
        <v>111</v>
      </c>
      <c r="AK132" s="11" t="s">
        <v>111</v>
      </c>
    </row>
    <row r="133" spans="1:37" ht="37.5" hidden="1" x14ac:dyDescent="0.25">
      <c r="A133" s="11">
        <v>131</v>
      </c>
      <c r="B133" s="39">
        <v>43242</v>
      </c>
      <c r="C133" s="11" t="s">
        <v>406</v>
      </c>
      <c r="D133" s="40" t="s">
        <v>410</v>
      </c>
      <c r="E133" s="11" t="s">
        <v>89</v>
      </c>
      <c r="F133" s="11" t="s">
        <v>92</v>
      </c>
      <c r="G133" s="11" t="s">
        <v>112</v>
      </c>
      <c r="H133" s="11" t="s">
        <v>103</v>
      </c>
      <c r="I133" s="11" t="s">
        <v>101</v>
      </c>
      <c r="J133" s="11" t="s">
        <v>102</v>
      </c>
      <c r="K133" s="11">
        <v>10</v>
      </c>
      <c r="L133" s="11">
        <v>10</v>
      </c>
      <c r="M133" s="11">
        <v>10</v>
      </c>
      <c r="N133" s="11">
        <v>10</v>
      </c>
      <c r="O133" s="11">
        <v>10</v>
      </c>
      <c r="P133" s="11">
        <v>10</v>
      </c>
      <c r="Q133" s="11">
        <v>10</v>
      </c>
      <c r="R133" s="11">
        <v>10</v>
      </c>
      <c r="S133" s="11">
        <v>10</v>
      </c>
      <c r="T133" s="11" t="s">
        <v>102</v>
      </c>
      <c r="U133" s="11" t="s">
        <v>104</v>
      </c>
      <c r="V133" s="11">
        <v>8</v>
      </c>
      <c r="W133" s="11" t="s">
        <v>106</v>
      </c>
      <c r="X133" s="11" t="s">
        <v>105</v>
      </c>
      <c r="Y133" s="11" t="s">
        <v>106</v>
      </c>
      <c r="Z133" s="11" t="s">
        <v>106</v>
      </c>
      <c r="AA133" s="11" t="s">
        <v>105</v>
      </c>
      <c r="AB133" s="11" t="s">
        <v>158</v>
      </c>
      <c r="AC133" s="11" t="s">
        <v>158</v>
      </c>
      <c r="AD133" s="11" t="s">
        <v>412</v>
      </c>
      <c r="AE133" s="11" t="s">
        <v>111</v>
      </c>
      <c r="AF133" s="11" t="s">
        <v>111</v>
      </c>
      <c r="AG133" s="11" t="s">
        <v>111</v>
      </c>
      <c r="AH133" s="11" t="s">
        <v>111</v>
      </c>
      <c r="AI133" s="11" t="s">
        <v>111</v>
      </c>
      <c r="AJ133" s="11" t="s">
        <v>111</v>
      </c>
      <c r="AK133" s="11" t="s">
        <v>111</v>
      </c>
    </row>
    <row r="134" spans="1:37" ht="37.5" hidden="1" x14ac:dyDescent="0.25">
      <c r="A134" s="11">
        <v>132</v>
      </c>
      <c r="B134" s="39">
        <v>43242</v>
      </c>
      <c r="C134" s="11" t="s">
        <v>165</v>
      </c>
      <c r="D134" s="40" t="s">
        <v>413</v>
      </c>
      <c r="E134" s="11" t="s">
        <v>414</v>
      </c>
      <c r="F134" s="11" t="s">
        <v>92</v>
      </c>
      <c r="G134" s="11" t="s">
        <v>112</v>
      </c>
      <c r="H134" s="11" t="s">
        <v>103</v>
      </c>
      <c r="I134" s="11" t="s">
        <v>101</v>
      </c>
      <c r="J134" s="11" t="s">
        <v>102</v>
      </c>
      <c r="K134" s="11">
        <v>8</v>
      </c>
      <c r="L134" s="11">
        <v>10</v>
      </c>
      <c r="M134" s="11">
        <v>10</v>
      </c>
      <c r="N134" s="11">
        <v>9</v>
      </c>
      <c r="O134" s="11">
        <v>10</v>
      </c>
      <c r="P134" s="11">
        <v>10</v>
      </c>
      <c r="Q134" s="11">
        <v>9</v>
      </c>
      <c r="R134" s="11">
        <v>10</v>
      </c>
      <c r="S134" s="11">
        <v>8</v>
      </c>
      <c r="T134" s="11" t="s">
        <v>101</v>
      </c>
      <c r="U134" s="41" t="s">
        <v>175</v>
      </c>
      <c r="V134" s="11" t="s">
        <v>92</v>
      </c>
      <c r="W134" s="11" t="s">
        <v>106</v>
      </c>
      <c r="X134" s="11" t="s">
        <v>105</v>
      </c>
      <c r="Y134" s="11" t="s">
        <v>106</v>
      </c>
      <c r="Z134" s="11" t="s">
        <v>106</v>
      </c>
      <c r="AA134" s="11" t="s">
        <v>107</v>
      </c>
      <c r="AB134" s="11" t="s">
        <v>106</v>
      </c>
      <c r="AC134" s="11" t="s">
        <v>107</v>
      </c>
      <c r="AD134" s="36" t="s">
        <v>91</v>
      </c>
      <c r="AE134" s="11" t="s">
        <v>111</v>
      </c>
      <c r="AF134" s="11" t="s">
        <v>110</v>
      </c>
      <c r="AG134" s="11" t="s">
        <v>110</v>
      </c>
      <c r="AH134" s="11" t="s">
        <v>110</v>
      </c>
      <c r="AI134" s="11" t="s">
        <v>111</v>
      </c>
      <c r="AJ134" s="11" t="s">
        <v>110</v>
      </c>
      <c r="AK134" s="11" t="s">
        <v>109</v>
      </c>
    </row>
    <row r="135" spans="1:37" ht="37.5" hidden="1" x14ac:dyDescent="0.25">
      <c r="A135" s="11">
        <v>133</v>
      </c>
      <c r="B135" s="39">
        <v>43242</v>
      </c>
      <c r="C135" s="11" t="s">
        <v>165</v>
      </c>
      <c r="D135" s="11" t="s">
        <v>415</v>
      </c>
      <c r="E135" s="11" t="s">
        <v>89</v>
      </c>
      <c r="F135" s="11" t="s">
        <v>134</v>
      </c>
      <c r="G135" s="11" t="s">
        <v>154</v>
      </c>
      <c r="H135" s="11" t="s">
        <v>103</v>
      </c>
      <c r="I135" s="11" t="s">
        <v>101</v>
      </c>
      <c r="J135" s="11" t="s">
        <v>102</v>
      </c>
      <c r="K135" s="11">
        <v>10</v>
      </c>
      <c r="L135" s="11">
        <v>10</v>
      </c>
      <c r="M135" s="11">
        <v>5</v>
      </c>
      <c r="N135" s="11">
        <v>10</v>
      </c>
      <c r="O135" s="11">
        <v>10</v>
      </c>
      <c r="P135" s="11">
        <v>6</v>
      </c>
      <c r="Q135" s="11">
        <v>10</v>
      </c>
      <c r="R135" s="11">
        <v>10</v>
      </c>
      <c r="S135" s="11">
        <v>8</v>
      </c>
      <c r="T135" s="11" t="s">
        <v>150</v>
      </c>
      <c r="U135" s="11" t="s">
        <v>104</v>
      </c>
      <c r="V135" s="11">
        <v>10</v>
      </c>
      <c r="W135" s="11" t="s">
        <v>107</v>
      </c>
      <c r="X135" s="11" t="s">
        <v>106</v>
      </c>
      <c r="Y135" s="11" t="s">
        <v>107</v>
      </c>
      <c r="Z135" s="11" t="s">
        <v>107</v>
      </c>
      <c r="AA135" s="11" t="s">
        <v>107</v>
      </c>
      <c r="AB135" s="11" t="s">
        <v>107</v>
      </c>
      <c r="AC135" s="11" t="s">
        <v>106</v>
      </c>
      <c r="AD135" s="36" t="s">
        <v>91</v>
      </c>
      <c r="AE135" s="11" t="s">
        <v>111</v>
      </c>
      <c r="AF135" s="11" t="s">
        <v>111</v>
      </c>
      <c r="AG135" s="11" t="s">
        <v>110</v>
      </c>
      <c r="AH135" s="11" t="s">
        <v>110</v>
      </c>
      <c r="AI135" s="11" t="s">
        <v>110</v>
      </c>
      <c r="AJ135" s="11" t="s">
        <v>110</v>
      </c>
      <c r="AK135" s="11" t="s">
        <v>111</v>
      </c>
    </row>
    <row r="136" spans="1:37" ht="37.5" hidden="1" x14ac:dyDescent="0.25">
      <c r="A136" s="11">
        <v>134</v>
      </c>
      <c r="B136" s="39">
        <v>43243</v>
      </c>
      <c r="C136" s="11" t="s">
        <v>165</v>
      </c>
      <c r="D136" s="11" t="s">
        <v>209</v>
      </c>
      <c r="E136" s="11" t="s">
        <v>89</v>
      </c>
      <c r="F136" s="11" t="s">
        <v>134</v>
      </c>
      <c r="G136" s="11" t="s">
        <v>112</v>
      </c>
      <c r="H136" s="11" t="s">
        <v>103</v>
      </c>
      <c r="I136" s="11" t="s">
        <v>101</v>
      </c>
      <c r="J136" s="11" t="s">
        <v>150</v>
      </c>
      <c r="K136" s="11">
        <v>7</v>
      </c>
      <c r="L136" s="11">
        <v>7</v>
      </c>
      <c r="M136" s="11">
        <v>8</v>
      </c>
      <c r="N136" s="11">
        <v>6</v>
      </c>
      <c r="O136" s="11">
        <v>7</v>
      </c>
      <c r="P136" s="11">
        <v>8</v>
      </c>
      <c r="Q136" s="11">
        <v>5</v>
      </c>
      <c r="R136" s="11">
        <v>6</v>
      </c>
      <c r="S136" s="11">
        <v>7</v>
      </c>
      <c r="T136" s="11" t="s">
        <v>101</v>
      </c>
      <c r="U136" s="11" t="s">
        <v>104</v>
      </c>
      <c r="V136" s="11">
        <v>9</v>
      </c>
      <c r="W136" s="11" t="s">
        <v>106</v>
      </c>
      <c r="X136" s="11" t="s">
        <v>106</v>
      </c>
      <c r="Y136" s="11" t="s">
        <v>106</v>
      </c>
      <c r="Z136" s="11" t="s">
        <v>106</v>
      </c>
      <c r="AA136" s="11" t="s">
        <v>105</v>
      </c>
      <c r="AB136" s="11" t="s">
        <v>106</v>
      </c>
      <c r="AC136" s="11" t="s">
        <v>106</v>
      </c>
      <c r="AD136" s="36" t="s">
        <v>91</v>
      </c>
      <c r="AE136" s="11" t="s">
        <v>111</v>
      </c>
      <c r="AF136" s="11" t="s">
        <v>111</v>
      </c>
      <c r="AG136" s="11" t="s">
        <v>110</v>
      </c>
      <c r="AH136" s="11" t="s">
        <v>110</v>
      </c>
      <c r="AI136" s="11" t="s">
        <v>110</v>
      </c>
      <c r="AJ136" s="11" t="s">
        <v>110</v>
      </c>
      <c r="AK136" s="11" t="s">
        <v>110</v>
      </c>
    </row>
    <row r="137" spans="1:37" ht="37.5" hidden="1" x14ac:dyDescent="0.25">
      <c r="A137" s="11">
        <v>135</v>
      </c>
      <c r="B137" s="39">
        <v>43243</v>
      </c>
      <c r="C137" s="11" t="s">
        <v>165</v>
      </c>
      <c r="D137" s="11" t="s">
        <v>209</v>
      </c>
      <c r="E137" s="11" t="s">
        <v>89</v>
      </c>
      <c r="F137" s="11" t="s">
        <v>112</v>
      </c>
      <c r="G137" s="11" t="s">
        <v>112</v>
      </c>
      <c r="H137" s="11" t="s">
        <v>103</v>
      </c>
      <c r="I137" s="11" t="s">
        <v>101</v>
      </c>
      <c r="J137" s="11" t="s">
        <v>150</v>
      </c>
      <c r="K137" s="11">
        <v>5</v>
      </c>
      <c r="L137" s="11">
        <v>5</v>
      </c>
      <c r="M137" s="11">
        <v>5</v>
      </c>
      <c r="N137" s="11">
        <v>6</v>
      </c>
      <c r="O137" s="11">
        <v>6</v>
      </c>
      <c r="P137" s="11">
        <v>6</v>
      </c>
      <c r="Q137" s="11">
        <v>4</v>
      </c>
      <c r="R137" s="11">
        <v>5</v>
      </c>
      <c r="S137" s="11">
        <v>7</v>
      </c>
      <c r="T137" s="11" t="s">
        <v>101</v>
      </c>
      <c r="U137" s="11" t="s">
        <v>104</v>
      </c>
      <c r="V137" s="11">
        <v>7</v>
      </c>
      <c r="W137" s="11" t="s">
        <v>106</v>
      </c>
      <c r="X137" s="11" t="s">
        <v>105</v>
      </c>
      <c r="Y137" s="11" t="s">
        <v>105</v>
      </c>
      <c r="Z137" s="11" t="s">
        <v>105</v>
      </c>
      <c r="AA137" s="11" t="s">
        <v>105</v>
      </c>
      <c r="AB137" s="11" t="s">
        <v>105</v>
      </c>
      <c r="AC137" s="11" t="s">
        <v>105</v>
      </c>
      <c r="AD137" s="36" t="s">
        <v>91</v>
      </c>
      <c r="AE137" s="11" t="s">
        <v>111</v>
      </c>
      <c r="AF137" s="11" t="s">
        <v>110</v>
      </c>
      <c r="AG137" s="11" t="s">
        <v>110</v>
      </c>
      <c r="AH137" s="11" t="s">
        <v>110</v>
      </c>
      <c r="AI137" s="11" t="s">
        <v>110</v>
      </c>
      <c r="AJ137" s="11" t="s">
        <v>110</v>
      </c>
      <c r="AK137" s="11" t="s">
        <v>110</v>
      </c>
    </row>
    <row r="138" spans="1:37" ht="37.5" hidden="1" x14ac:dyDescent="0.25">
      <c r="A138" s="11">
        <v>136</v>
      </c>
      <c r="B138" s="39">
        <v>43243</v>
      </c>
      <c r="C138" s="11" t="s">
        <v>165</v>
      </c>
      <c r="D138" s="11" t="s">
        <v>209</v>
      </c>
      <c r="E138" s="11" t="s">
        <v>89</v>
      </c>
      <c r="F138" s="11" t="s">
        <v>318</v>
      </c>
      <c r="G138" s="11" t="s">
        <v>124</v>
      </c>
      <c r="H138" s="11" t="s">
        <v>103</v>
      </c>
      <c r="I138" s="11" t="s">
        <v>101</v>
      </c>
      <c r="J138" s="11" t="s">
        <v>150</v>
      </c>
      <c r="K138" s="11">
        <v>5</v>
      </c>
      <c r="L138" s="11">
        <v>5</v>
      </c>
      <c r="M138" s="11">
        <v>5</v>
      </c>
      <c r="N138" s="11">
        <v>1</v>
      </c>
      <c r="O138" s="11">
        <v>5</v>
      </c>
      <c r="P138" s="11">
        <v>5</v>
      </c>
      <c r="Q138" s="11">
        <v>5</v>
      </c>
      <c r="R138" s="11">
        <v>5</v>
      </c>
      <c r="S138" s="11">
        <v>5</v>
      </c>
      <c r="T138" s="11" t="s">
        <v>150</v>
      </c>
      <c r="U138" s="11" t="s">
        <v>104</v>
      </c>
      <c r="V138" s="11">
        <v>10</v>
      </c>
      <c r="W138" s="11" t="s">
        <v>106</v>
      </c>
      <c r="X138" s="11" t="s">
        <v>107</v>
      </c>
      <c r="Y138" s="11" t="s">
        <v>106</v>
      </c>
      <c r="Z138" s="11" t="s">
        <v>106</v>
      </c>
      <c r="AA138" s="11" t="s">
        <v>107</v>
      </c>
      <c r="AB138" s="11" t="s">
        <v>106</v>
      </c>
      <c r="AC138" s="11" t="s">
        <v>106</v>
      </c>
      <c r="AD138" s="36" t="s">
        <v>417</v>
      </c>
      <c r="AE138" s="11" t="s">
        <v>111</v>
      </c>
      <c r="AF138" s="11" t="s">
        <v>111</v>
      </c>
      <c r="AG138" s="11" t="s">
        <v>111</v>
      </c>
      <c r="AH138" s="11" t="s">
        <v>111</v>
      </c>
      <c r="AI138" s="11" t="s">
        <v>111</v>
      </c>
      <c r="AJ138" s="11" t="s">
        <v>111</v>
      </c>
      <c r="AK138" s="11" t="s">
        <v>111</v>
      </c>
    </row>
    <row r="139" spans="1:37" ht="37.5" hidden="1" x14ac:dyDescent="0.25">
      <c r="A139" s="11">
        <v>137</v>
      </c>
      <c r="B139" s="39">
        <v>43243</v>
      </c>
      <c r="C139" s="11" t="s">
        <v>165</v>
      </c>
      <c r="D139" s="11" t="s">
        <v>209</v>
      </c>
      <c r="E139" s="11" t="s">
        <v>89</v>
      </c>
      <c r="F139" s="11" t="s">
        <v>134</v>
      </c>
      <c r="G139" s="11" t="s">
        <v>154</v>
      </c>
      <c r="H139" s="11" t="s">
        <v>103</v>
      </c>
      <c r="I139" s="11" t="s">
        <v>101</v>
      </c>
      <c r="J139" s="11" t="s">
        <v>150</v>
      </c>
      <c r="K139" s="11">
        <v>8</v>
      </c>
      <c r="L139" s="11">
        <v>9</v>
      </c>
      <c r="M139" s="11">
        <v>7</v>
      </c>
      <c r="N139" s="11">
        <v>8</v>
      </c>
      <c r="O139" s="11">
        <v>8</v>
      </c>
      <c r="P139" s="11">
        <v>7</v>
      </c>
      <c r="Q139" s="11">
        <v>10</v>
      </c>
      <c r="R139" s="11">
        <v>10</v>
      </c>
      <c r="S139" s="11">
        <v>8</v>
      </c>
      <c r="T139" s="11" t="s">
        <v>150</v>
      </c>
      <c r="U139" s="11" t="s">
        <v>104</v>
      </c>
      <c r="V139" s="11">
        <v>10</v>
      </c>
      <c r="W139" s="11" t="s">
        <v>106</v>
      </c>
      <c r="X139" s="11" t="s">
        <v>106</v>
      </c>
      <c r="Y139" s="11" t="s">
        <v>106</v>
      </c>
      <c r="Z139" s="11" t="s">
        <v>107</v>
      </c>
      <c r="AA139" s="11" t="s">
        <v>107</v>
      </c>
      <c r="AB139" s="11" t="s">
        <v>107</v>
      </c>
      <c r="AC139" s="11" t="s">
        <v>106</v>
      </c>
      <c r="AD139" s="36" t="s">
        <v>91</v>
      </c>
      <c r="AE139" s="11" t="s">
        <v>110</v>
      </c>
      <c r="AF139" s="11" t="s">
        <v>110</v>
      </c>
      <c r="AG139" s="11" t="s">
        <v>110</v>
      </c>
      <c r="AH139" s="11" t="s">
        <v>110</v>
      </c>
      <c r="AI139" s="11" t="s">
        <v>110</v>
      </c>
      <c r="AJ139" s="11" t="s">
        <v>110</v>
      </c>
      <c r="AK139" s="11" t="s">
        <v>110</v>
      </c>
    </row>
    <row r="140" spans="1:37" ht="37.5" hidden="1" x14ac:dyDescent="0.25">
      <c r="A140" s="11">
        <v>138</v>
      </c>
      <c r="B140" s="39">
        <v>43243</v>
      </c>
      <c r="C140" s="11" t="s">
        <v>165</v>
      </c>
      <c r="D140" s="11" t="s">
        <v>209</v>
      </c>
      <c r="E140" s="11" t="s">
        <v>169</v>
      </c>
      <c r="F140" s="11" t="s">
        <v>134</v>
      </c>
      <c r="G140" s="11" t="s">
        <v>154</v>
      </c>
      <c r="H140" s="11" t="s">
        <v>103</v>
      </c>
      <c r="I140" s="11" t="s">
        <v>101</v>
      </c>
      <c r="J140" s="11" t="s">
        <v>150</v>
      </c>
      <c r="K140" s="11">
        <v>10</v>
      </c>
      <c r="L140" s="11">
        <v>10</v>
      </c>
      <c r="M140" s="11">
        <v>10</v>
      </c>
      <c r="N140" s="11">
        <v>7</v>
      </c>
      <c r="O140" s="11">
        <v>7</v>
      </c>
      <c r="P140" s="11">
        <v>8</v>
      </c>
      <c r="Q140" s="11">
        <v>8</v>
      </c>
      <c r="R140" s="11">
        <v>9</v>
      </c>
      <c r="S140" s="11">
        <v>7</v>
      </c>
      <c r="T140" s="11" t="s">
        <v>103</v>
      </c>
      <c r="U140" s="11" t="s">
        <v>104</v>
      </c>
      <c r="V140" s="11">
        <v>10</v>
      </c>
      <c r="W140" s="11" t="s">
        <v>106</v>
      </c>
      <c r="X140" s="11" t="s">
        <v>107</v>
      </c>
      <c r="Y140" s="11" t="s">
        <v>107</v>
      </c>
      <c r="Z140" s="11" t="s">
        <v>107</v>
      </c>
      <c r="AA140" s="11" t="s">
        <v>107</v>
      </c>
      <c r="AB140" s="11" t="s">
        <v>107</v>
      </c>
      <c r="AC140" s="11" t="s">
        <v>107</v>
      </c>
      <c r="AD140" s="36" t="s">
        <v>91</v>
      </c>
      <c r="AE140" s="11" t="s">
        <v>111</v>
      </c>
      <c r="AF140" s="11" t="s">
        <v>111</v>
      </c>
      <c r="AG140" s="11" t="s">
        <v>111</v>
      </c>
      <c r="AH140" s="11" t="s">
        <v>111</v>
      </c>
      <c r="AI140" s="11" t="s">
        <v>111</v>
      </c>
      <c r="AJ140" s="11" t="s">
        <v>111</v>
      </c>
      <c r="AK140" s="11" t="s">
        <v>111</v>
      </c>
    </row>
    <row r="141" spans="1:37" ht="37.5" hidden="1" x14ac:dyDescent="0.25">
      <c r="A141" s="11">
        <v>139</v>
      </c>
      <c r="B141" s="39">
        <v>43243</v>
      </c>
      <c r="C141" s="11" t="s">
        <v>86</v>
      </c>
      <c r="D141" s="11" t="s">
        <v>209</v>
      </c>
      <c r="E141" s="11" t="s">
        <v>89</v>
      </c>
      <c r="F141" s="11" t="s">
        <v>318</v>
      </c>
      <c r="G141" s="11" t="s">
        <v>112</v>
      </c>
      <c r="H141" s="11" t="s">
        <v>103</v>
      </c>
      <c r="I141" s="11" t="s">
        <v>101</v>
      </c>
      <c r="J141" s="11" t="s">
        <v>150</v>
      </c>
      <c r="K141" s="11">
        <v>10</v>
      </c>
      <c r="L141" s="11">
        <v>10</v>
      </c>
      <c r="M141" s="11">
        <v>10</v>
      </c>
      <c r="N141" s="11">
        <v>5</v>
      </c>
      <c r="O141" s="11">
        <v>8</v>
      </c>
      <c r="P141" s="11">
        <v>8</v>
      </c>
      <c r="Q141" s="11">
        <v>5</v>
      </c>
      <c r="R141" s="11">
        <v>3</v>
      </c>
      <c r="S141" s="11">
        <v>3</v>
      </c>
      <c r="T141" s="11" t="s">
        <v>103</v>
      </c>
      <c r="U141" s="11" t="s">
        <v>104</v>
      </c>
      <c r="V141" s="11">
        <v>7</v>
      </c>
      <c r="W141" s="11" t="s">
        <v>106</v>
      </c>
      <c r="X141" s="11" t="s">
        <v>106</v>
      </c>
      <c r="Y141" s="11" t="s">
        <v>106</v>
      </c>
      <c r="Z141" s="11" t="s">
        <v>106</v>
      </c>
      <c r="AA141" s="11" t="s">
        <v>106</v>
      </c>
      <c r="AB141" s="11" t="s">
        <v>106</v>
      </c>
      <c r="AC141" s="11" t="s">
        <v>106</v>
      </c>
      <c r="AD141" s="36" t="s">
        <v>91</v>
      </c>
      <c r="AE141" s="11" t="s">
        <v>111</v>
      </c>
      <c r="AF141" s="11" t="s">
        <v>111</v>
      </c>
      <c r="AG141" s="11" t="s">
        <v>111</v>
      </c>
      <c r="AH141" s="11" t="s">
        <v>111</v>
      </c>
      <c r="AI141" s="11" t="s">
        <v>111</v>
      </c>
      <c r="AJ141" s="11" t="s">
        <v>111</v>
      </c>
      <c r="AK141" s="11" t="s">
        <v>110</v>
      </c>
    </row>
    <row r="142" spans="1:37" ht="37.5" hidden="1" x14ac:dyDescent="0.25">
      <c r="A142" s="11">
        <v>140</v>
      </c>
      <c r="B142" s="39">
        <v>43243</v>
      </c>
      <c r="C142" s="11" t="s">
        <v>165</v>
      </c>
      <c r="D142" s="11" t="s">
        <v>209</v>
      </c>
      <c r="E142" s="11" t="s">
        <v>89</v>
      </c>
      <c r="F142" s="11" t="s">
        <v>112</v>
      </c>
      <c r="G142" s="11" t="s">
        <v>112</v>
      </c>
      <c r="H142" s="11" t="s">
        <v>103</v>
      </c>
      <c r="I142" s="11" t="s">
        <v>101</v>
      </c>
      <c r="J142" s="11" t="s">
        <v>150</v>
      </c>
      <c r="K142" s="11">
        <v>9</v>
      </c>
      <c r="L142" s="11">
        <v>8</v>
      </c>
      <c r="M142" s="11">
        <v>7</v>
      </c>
      <c r="N142" s="11">
        <v>8</v>
      </c>
      <c r="O142" s="11">
        <v>7</v>
      </c>
      <c r="P142" s="11">
        <v>8</v>
      </c>
      <c r="Q142" s="11">
        <v>8</v>
      </c>
      <c r="R142" s="11">
        <v>6</v>
      </c>
      <c r="S142" s="11">
        <v>6</v>
      </c>
      <c r="T142" s="11" t="s">
        <v>103</v>
      </c>
      <c r="U142" s="11" t="s">
        <v>104</v>
      </c>
      <c r="V142" s="11">
        <v>7</v>
      </c>
      <c r="W142" s="11" t="s">
        <v>106</v>
      </c>
      <c r="X142" s="11" t="s">
        <v>105</v>
      </c>
      <c r="Y142" s="11" t="s">
        <v>106</v>
      </c>
      <c r="Z142" s="11" t="s">
        <v>105</v>
      </c>
      <c r="AA142" s="11" t="s">
        <v>105</v>
      </c>
      <c r="AB142" s="11" t="s">
        <v>106</v>
      </c>
      <c r="AC142" s="11" t="s">
        <v>105</v>
      </c>
      <c r="AD142" s="36" t="s">
        <v>91</v>
      </c>
      <c r="AE142" s="11" t="s">
        <v>110</v>
      </c>
      <c r="AF142" s="11" t="s">
        <v>109</v>
      </c>
      <c r="AG142" s="11" t="s">
        <v>110</v>
      </c>
      <c r="AH142" s="11" t="s">
        <v>110</v>
      </c>
      <c r="AI142" s="11" t="s">
        <v>109</v>
      </c>
      <c r="AJ142" s="11" t="s">
        <v>110</v>
      </c>
      <c r="AK142" s="11" t="s">
        <v>160</v>
      </c>
    </row>
    <row r="143" spans="1:37" ht="37.5" hidden="1" x14ac:dyDescent="0.25">
      <c r="A143" s="11">
        <v>141</v>
      </c>
      <c r="B143" s="39">
        <v>43243</v>
      </c>
      <c r="C143" s="11" t="s">
        <v>422</v>
      </c>
      <c r="D143" s="40" t="s">
        <v>423</v>
      </c>
      <c r="E143" s="11" t="s">
        <v>89</v>
      </c>
      <c r="F143" s="11" t="s">
        <v>318</v>
      </c>
      <c r="G143" s="11" t="s">
        <v>112</v>
      </c>
      <c r="H143" s="11" t="s">
        <v>103</v>
      </c>
      <c r="I143" s="11" t="s">
        <v>101</v>
      </c>
      <c r="J143" s="11" t="s">
        <v>150</v>
      </c>
      <c r="K143" s="11">
        <v>1</v>
      </c>
      <c r="L143" s="11">
        <v>3</v>
      </c>
      <c r="M143" s="11">
        <v>5</v>
      </c>
      <c r="N143" s="11">
        <v>8</v>
      </c>
      <c r="O143" s="11">
        <v>10</v>
      </c>
      <c r="P143" s="11">
        <v>10</v>
      </c>
      <c r="Q143" s="11">
        <v>10</v>
      </c>
      <c r="R143" s="11">
        <v>10</v>
      </c>
      <c r="S143" s="11">
        <v>10</v>
      </c>
      <c r="T143" s="11" t="s">
        <v>150</v>
      </c>
      <c r="U143" s="11" t="s">
        <v>104</v>
      </c>
      <c r="V143" s="11">
        <v>10</v>
      </c>
      <c r="W143" s="11" t="s">
        <v>105</v>
      </c>
      <c r="X143" s="11" t="s">
        <v>106</v>
      </c>
      <c r="Y143" s="11" t="s">
        <v>106</v>
      </c>
      <c r="Z143" s="11" t="s">
        <v>107</v>
      </c>
      <c r="AA143" s="11" t="s">
        <v>106</v>
      </c>
      <c r="AB143" s="11" t="s">
        <v>106</v>
      </c>
      <c r="AC143" s="11" t="s">
        <v>105</v>
      </c>
      <c r="AD143" s="36" t="s">
        <v>91</v>
      </c>
      <c r="AE143" s="11" t="s">
        <v>160</v>
      </c>
      <c r="AF143" s="11" t="s">
        <v>111</v>
      </c>
      <c r="AG143" s="11" t="s">
        <v>110</v>
      </c>
      <c r="AH143" s="11" t="s">
        <v>110</v>
      </c>
      <c r="AI143" s="11" t="s">
        <v>109</v>
      </c>
      <c r="AJ143" s="11" t="s">
        <v>110</v>
      </c>
      <c r="AK143" s="11" t="s">
        <v>110</v>
      </c>
    </row>
    <row r="144" spans="1:37" ht="37.5" hidden="1" x14ac:dyDescent="0.25">
      <c r="A144" s="11">
        <v>142</v>
      </c>
      <c r="B144" s="39">
        <v>43243</v>
      </c>
      <c r="C144" s="11" t="s">
        <v>406</v>
      </c>
      <c r="D144" s="11" t="s">
        <v>407</v>
      </c>
      <c r="E144" s="11" t="s">
        <v>188</v>
      </c>
      <c r="F144" s="11" t="s">
        <v>318</v>
      </c>
      <c r="G144" s="11" t="s">
        <v>124</v>
      </c>
      <c r="H144" s="11" t="s">
        <v>103</v>
      </c>
      <c r="I144" s="11" t="s">
        <v>101</v>
      </c>
      <c r="J144" s="11" t="s">
        <v>102</v>
      </c>
      <c r="K144" s="11">
        <v>6</v>
      </c>
      <c r="L144" s="11">
        <v>6</v>
      </c>
      <c r="M144" s="11">
        <v>6</v>
      </c>
      <c r="N144" s="11">
        <v>6</v>
      </c>
      <c r="O144" s="11">
        <v>6</v>
      </c>
      <c r="P144" s="11">
        <v>5</v>
      </c>
      <c r="Q144" s="11">
        <v>6</v>
      </c>
      <c r="R144" s="11">
        <v>5</v>
      </c>
      <c r="S144" s="11">
        <v>4</v>
      </c>
      <c r="T144" s="11" t="s">
        <v>103</v>
      </c>
      <c r="U144" s="11" t="s">
        <v>104</v>
      </c>
      <c r="V144" s="11">
        <v>6</v>
      </c>
      <c r="W144" s="11" t="s">
        <v>105</v>
      </c>
      <c r="X144" s="11" t="s">
        <v>105</v>
      </c>
      <c r="Y144" s="11" t="s">
        <v>106</v>
      </c>
      <c r="Z144" s="11" t="s">
        <v>105</v>
      </c>
      <c r="AA144" s="11" t="s">
        <v>106</v>
      </c>
      <c r="AB144" s="11" t="s">
        <v>107</v>
      </c>
      <c r="AC144" s="11" t="s">
        <v>107</v>
      </c>
      <c r="AD144" s="36" t="s">
        <v>91</v>
      </c>
      <c r="AE144" s="11" t="s">
        <v>109</v>
      </c>
      <c r="AF144" s="11" t="s">
        <v>110</v>
      </c>
      <c r="AG144" s="11" t="s">
        <v>110</v>
      </c>
      <c r="AH144" s="11" t="s">
        <v>111</v>
      </c>
      <c r="AI144" s="11" t="s">
        <v>111</v>
      </c>
      <c r="AJ144" s="11" t="s">
        <v>111</v>
      </c>
      <c r="AK144" s="11" t="s">
        <v>110</v>
      </c>
    </row>
    <row r="145" spans="1:37" ht="37.5" hidden="1" x14ac:dyDescent="0.25">
      <c r="A145" s="11">
        <v>143</v>
      </c>
      <c r="B145" s="39">
        <v>43243</v>
      </c>
      <c r="C145" s="11" t="s">
        <v>406</v>
      </c>
      <c r="D145" s="11" t="s">
        <v>407</v>
      </c>
      <c r="E145" s="11" t="s">
        <v>188</v>
      </c>
      <c r="F145" s="11" t="s">
        <v>318</v>
      </c>
      <c r="G145" s="11" t="s">
        <v>112</v>
      </c>
      <c r="H145" s="11" t="s">
        <v>103</v>
      </c>
      <c r="I145" s="11" t="s">
        <v>101</v>
      </c>
      <c r="J145" s="11" t="s">
        <v>102</v>
      </c>
      <c r="K145" s="11">
        <v>10</v>
      </c>
      <c r="L145" s="11">
        <v>10</v>
      </c>
      <c r="M145" s="11">
        <v>10</v>
      </c>
      <c r="N145" s="11">
        <v>10</v>
      </c>
      <c r="O145" s="11">
        <v>5</v>
      </c>
      <c r="P145" s="11">
        <v>1</v>
      </c>
      <c r="Q145" s="11">
        <v>3</v>
      </c>
      <c r="R145" s="11">
        <v>5</v>
      </c>
      <c r="S145" s="11">
        <v>5</v>
      </c>
      <c r="T145" s="11" t="s">
        <v>103</v>
      </c>
      <c r="U145" s="11" t="s">
        <v>104</v>
      </c>
      <c r="V145" s="11">
        <v>10</v>
      </c>
      <c r="W145" s="11" t="s">
        <v>105</v>
      </c>
      <c r="X145" s="11" t="s">
        <v>107</v>
      </c>
      <c r="Y145" s="11" t="s">
        <v>106</v>
      </c>
      <c r="Z145" s="11" t="s">
        <v>107</v>
      </c>
      <c r="AA145" s="11" t="s">
        <v>105</v>
      </c>
      <c r="AB145" s="11" t="s">
        <v>107</v>
      </c>
      <c r="AC145" s="11" t="s">
        <v>105</v>
      </c>
      <c r="AD145" s="36" t="s">
        <v>91</v>
      </c>
      <c r="AE145" s="11" t="s">
        <v>109</v>
      </c>
      <c r="AF145" s="11" t="s">
        <v>160</v>
      </c>
      <c r="AG145" s="11" t="s">
        <v>160</v>
      </c>
      <c r="AH145" s="11" t="s">
        <v>160</v>
      </c>
      <c r="AI145" s="11" t="s">
        <v>109</v>
      </c>
      <c r="AJ145" s="11" t="s">
        <v>110</v>
      </c>
      <c r="AK145" s="11" t="s">
        <v>160</v>
      </c>
    </row>
    <row r="146" spans="1:37" ht="37.5" hidden="1" x14ac:dyDescent="0.25">
      <c r="A146" s="11">
        <v>144</v>
      </c>
      <c r="B146" s="39">
        <v>43243</v>
      </c>
      <c r="C146" s="11" t="s">
        <v>406</v>
      </c>
      <c r="D146" s="11" t="s">
        <v>407</v>
      </c>
      <c r="E146" s="11" t="s">
        <v>188</v>
      </c>
      <c r="F146" s="11" t="s">
        <v>318</v>
      </c>
      <c r="G146" s="11" t="s">
        <v>124</v>
      </c>
      <c r="H146" s="11" t="s">
        <v>103</v>
      </c>
      <c r="I146" s="11" t="s">
        <v>101</v>
      </c>
      <c r="J146" s="11" t="s">
        <v>102</v>
      </c>
      <c r="K146" s="11">
        <v>5</v>
      </c>
      <c r="L146" s="11">
        <v>4</v>
      </c>
      <c r="M146" s="11">
        <v>4</v>
      </c>
      <c r="N146" s="11">
        <v>7</v>
      </c>
      <c r="O146" s="11">
        <v>7</v>
      </c>
      <c r="P146" s="11">
        <v>8</v>
      </c>
      <c r="Q146" s="11">
        <v>6</v>
      </c>
      <c r="R146" s="11">
        <v>5</v>
      </c>
      <c r="S146" s="11">
        <v>4</v>
      </c>
      <c r="T146" s="11" t="s">
        <v>101</v>
      </c>
      <c r="U146" s="11" t="s">
        <v>104</v>
      </c>
      <c r="V146" s="11">
        <v>6</v>
      </c>
      <c r="W146" s="11" t="s">
        <v>105</v>
      </c>
      <c r="X146" s="11" t="s">
        <v>158</v>
      </c>
      <c r="Y146" s="11" t="s">
        <v>105</v>
      </c>
      <c r="Z146" s="11" t="s">
        <v>106</v>
      </c>
      <c r="AA146" s="11" t="s">
        <v>105</v>
      </c>
      <c r="AB146" s="11" t="s">
        <v>105</v>
      </c>
      <c r="AC146" s="11" t="s">
        <v>105</v>
      </c>
      <c r="AD146" s="36" t="s">
        <v>91</v>
      </c>
      <c r="AE146" s="11" t="s">
        <v>160</v>
      </c>
      <c r="AF146" s="11" t="s">
        <v>109</v>
      </c>
      <c r="AG146" s="11" t="s">
        <v>109</v>
      </c>
      <c r="AH146" s="11" t="s">
        <v>109</v>
      </c>
      <c r="AI146" s="11" t="s">
        <v>109</v>
      </c>
      <c r="AJ146" s="11" t="s">
        <v>111</v>
      </c>
      <c r="AK146" s="11" t="s">
        <v>109</v>
      </c>
    </row>
    <row r="147" spans="1:37" ht="37.5" hidden="1" x14ac:dyDescent="0.25">
      <c r="A147" s="11">
        <v>145</v>
      </c>
      <c r="B147" s="39">
        <v>43243</v>
      </c>
      <c r="C147" s="11" t="s">
        <v>406</v>
      </c>
      <c r="D147" s="11" t="s">
        <v>407</v>
      </c>
      <c r="E147" s="11" t="s">
        <v>188</v>
      </c>
      <c r="F147" s="11" t="s">
        <v>318</v>
      </c>
      <c r="G147" s="11" t="s">
        <v>124</v>
      </c>
      <c r="H147" s="11" t="s">
        <v>103</v>
      </c>
      <c r="I147" s="11" t="s">
        <v>101</v>
      </c>
      <c r="J147" s="11" t="s">
        <v>102</v>
      </c>
      <c r="K147" s="11">
        <v>7</v>
      </c>
      <c r="L147" s="11">
        <v>7</v>
      </c>
      <c r="M147" s="11">
        <v>7</v>
      </c>
      <c r="N147" s="11">
        <v>8</v>
      </c>
      <c r="O147" s="11">
        <v>8</v>
      </c>
      <c r="P147" s="11">
        <v>7</v>
      </c>
      <c r="Q147" s="11">
        <v>8</v>
      </c>
      <c r="R147" s="11">
        <v>8</v>
      </c>
      <c r="S147" s="11">
        <v>9</v>
      </c>
      <c r="T147" s="11" t="s">
        <v>102</v>
      </c>
      <c r="U147" s="11" t="s">
        <v>104</v>
      </c>
      <c r="V147" s="11">
        <v>9</v>
      </c>
      <c r="W147" s="11" t="s">
        <v>106</v>
      </c>
      <c r="X147" s="11" t="s">
        <v>106</v>
      </c>
      <c r="Y147" s="11" t="s">
        <v>106</v>
      </c>
      <c r="Z147" s="11" t="s">
        <v>105</v>
      </c>
      <c r="AA147" s="11" t="s">
        <v>107</v>
      </c>
      <c r="AB147" s="11" t="s">
        <v>106</v>
      </c>
      <c r="AC147" s="11" t="s">
        <v>106</v>
      </c>
      <c r="AD147" s="36" t="s">
        <v>91</v>
      </c>
      <c r="AE147" s="11" t="s">
        <v>110</v>
      </c>
      <c r="AF147" s="11" t="s">
        <v>110</v>
      </c>
      <c r="AG147" s="11" t="s">
        <v>110</v>
      </c>
      <c r="AH147" s="11" t="s">
        <v>110</v>
      </c>
      <c r="AI147" s="11" t="s">
        <v>111</v>
      </c>
      <c r="AJ147" s="11" t="s">
        <v>110</v>
      </c>
      <c r="AK147" s="11" t="s">
        <v>110</v>
      </c>
    </row>
    <row r="148" spans="1:37" ht="37.5" hidden="1" x14ac:dyDescent="0.25">
      <c r="A148" s="11">
        <v>146</v>
      </c>
      <c r="B148" s="39">
        <v>43243</v>
      </c>
      <c r="C148" s="11" t="s">
        <v>406</v>
      </c>
      <c r="D148" s="11" t="s">
        <v>407</v>
      </c>
      <c r="E148" s="11" t="s">
        <v>188</v>
      </c>
      <c r="F148" s="11" t="s">
        <v>318</v>
      </c>
      <c r="G148" s="11" t="s">
        <v>112</v>
      </c>
      <c r="H148" s="11" t="s">
        <v>103</v>
      </c>
      <c r="I148" s="11" t="s">
        <v>101</v>
      </c>
      <c r="J148" s="11" t="s">
        <v>102</v>
      </c>
      <c r="K148" s="11">
        <v>6</v>
      </c>
      <c r="L148" s="11">
        <v>8</v>
      </c>
      <c r="M148" s="11">
        <v>8</v>
      </c>
      <c r="N148" s="11">
        <v>8</v>
      </c>
      <c r="O148" s="11">
        <v>8</v>
      </c>
      <c r="P148" s="11">
        <v>8</v>
      </c>
      <c r="Q148" s="11">
        <v>8</v>
      </c>
      <c r="R148" s="11">
        <v>8</v>
      </c>
      <c r="S148" s="11">
        <v>8</v>
      </c>
      <c r="T148" s="11" t="s">
        <v>101</v>
      </c>
      <c r="U148" s="11" t="s">
        <v>104</v>
      </c>
      <c r="V148" s="11">
        <v>5</v>
      </c>
      <c r="W148" s="11" t="s">
        <v>106</v>
      </c>
      <c r="X148" s="11" t="s">
        <v>106</v>
      </c>
      <c r="Y148" s="11" t="s">
        <v>106</v>
      </c>
      <c r="Z148" s="11" t="s">
        <v>106</v>
      </c>
      <c r="AA148" s="11" t="s">
        <v>105</v>
      </c>
      <c r="AB148" s="11" t="s">
        <v>105</v>
      </c>
      <c r="AC148" s="11" t="s">
        <v>105</v>
      </c>
      <c r="AD148" s="36" t="s">
        <v>91</v>
      </c>
      <c r="AE148" s="11" t="s">
        <v>110</v>
      </c>
      <c r="AF148" s="11" t="s">
        <v>110</v>
      </c>
      <c r="AG148" s="11" t="s">
        <v>110</v>
      </c>
      <c r="AH148" s="11" t="s">
        <v>110</v>
      </c>
      <c r="AI148" s="11" t="s">
        <v>110</v>
      </c>
      <c r="AJ148" s="11" t="s">
        <v>110</v>
      </c>
      <c r="AK148" s="11" t="s">
        <v>110</v>
      </c>
    </row>
    <row r="149" spans="1:37" ht="37.5" hidden="1" x14ac:dyDescent="0.25">
      <c r="A149" s="11">
        <v>147</v>
      </c>
      <c r="B149" s="39">
        <v>43243</v>
      </c>
      <c r="C149" s="11" t="s">
        <v>406</v>
      </c>
      <c r="D149" s="11" t="s">
        <v>407</v>
      </c>
      <c r="E149" s="11" t="s">
        <v>188</v>
      </c>
      <c r="F149" s="11" t="s">
        <v>429</v>
      </c>
      <c r="G149" s="11" t="s">
        <v>112</v>
      </c>
      <c r="H149" s="11" t="s">
        <v>103</v>
      </c>
      <c r="I149" s="11" t="s">
        <v>101</v>
      </c>
      <c r="J149" s="11" t="s">
        <v>102</v>
      </c>
      <c r="K149" s="11">
        <v>5</v>
      </c>
      <c r="L149" s="11">
        <v>10</v>
      </c>
      <c r="M149" s="11">
        <v>10</v>
      </c>
      <c r="N149" s="11">
        <v>10</v>
      </c>
      <c r="O149" s="11">
        <v>10</v>
      </c>
      <c r="P149" s="11">
        <v>10</v>
      </c>
      <c r="Q149" s="11">
        <v>6</v>
      </c>
      <c r="R149" s="11">
        <v>8</v>
      </c>
      <c r="S149" s="11">
        <v>10</v>
      </c>
      <c r="T149" s="11" t="s">
        <v>101</v>
      </c>
      <c r="U149" s="11" t="s">
        <v>104</v>
      </c>
      <c r="V149" s="11">
        <v>10</v>
      </c>
      <c r="W149" s="11" t="s">
        <v>105</v>
      </c>
      <c r="X149" s="11" t="s">
        <v>106</v>
      </c>
      <c r="Y149" s="11" t="s">
        <v>106</v>
      </c>
      <c r="Z149" s="11" t="s">
        <v>106</v>
      </c>
      <c r="AA149" s="11" t="s">
        <v>106</v>
      </c>
      <c r="AB149" s="11" t="s">
        <v>105</v>
      </c>
      <c r="AC149" s="11" t="s">
        <v>105</v>
      </c>
      <c r="AD149" s="36" t="s">
        <v>91</v>
      </c>
      <c r="AE149" s="11" t="s">
        <v>110</v>
      </c>
      <c r="AF149" s="11" t="s">
        <v>111</v>
      </c>
      <c r="AG149" s="11" t="s">
        <v>111</v>
      </c>
      <c r="AH149" s="11" t="s">
        <v>110</v>
      </c>
      <c r="AI149" s="11" t="s">
        <v>110</v>
      </c>
      <c r="AJ149" s="11" t="s">
        <v>111</v>
      </c>
      <c r="AK149" s="11" t="s">
        <v>110</v>
      </c>
    </row>
    <row r="150" spans="1:37" ht="37.5" hidden="1" x14ac:dyDescent="0.25">
      <c r="A150" s="11">
        <v>148</v>
      </c>
      <c r="B150" s="39">
        <v>43243</v>
      </c>
      <c r="C150" s="11" t="s">
        <v>406</v>
      </c>
      <c r="D150" s="11" t="s">
        <v>407</v>
      </c>
      <c r="E150" s="11" t="s">
        <v>188</v>
      </c>
      <c r="F150" s="11" t="s">
        <v>318</v>
      </c>
      <c r="G150" s="11" t="s">
        <v>112</v>
      </c>
      <c r="H150" s="11" t="s">
        <v>103</v>
      </c>
      <c r="I150" s="11" t="s">
        <v>101</v>
      </c>
      <c r="J150" s="11" t="s">
        <v>102</v>
      </c>
      <c r="K150" s="11">
        <v>6</v>
      </c>
      <c r="L150" s="11">
        <v>6</v>
      </c>
      <c r="M150" s="11">
        <v>6</v>
      </c>
      <c r="N150" s="11">
        <v>5</v>
      </c>
      <c r="O150" s="11">
        <v>5</v>
      </c>
      <c r="P150" s="11">
        <v>10</v>
      </c>
      <c r="Q150" s="11">
        <v>1</v>
      </c>
      <c r="R150" s="11">
        <v>1</v>
      </c>
      <c r="S150" s="11">
        <v>1</v>
      </c>
      <c r="T150" s="11" t="s">
        <v>101</v>
      </c>
      <c r="U150" s="11" t="s">
        <v>104</v>
      </c>
      <c r="V150" s="11">
        <v>10</v>
      </c>
      <c r="W150" s="11" t="s">
        <v>107</v>
      </c>
      <c r="X150" s="11" t="s">
        <v>106</v>
      </c>
      <c r="Y150" s="11" t="s">
        <v>106</v>
      </c>
      <c r="Z150" s="11" t="s">
        <v>106</v>
      </c>
      <c r="AA150" s="11" t="s">
        <v>106</v>
      </c>
      <c r="AB150" s="11" t="s">
        <v>106</v>
      </c>
      <c r="AC150" s="11" t="s">
        <v>106</v>
      </c>
      <c r="AD150" s="36" t="s">
        <v>91</v>
      </c>
      <c r="AE150" s="11" t="s">
        <v>110</v>
      </c>
      <c r="AF150" s="11" t="s">
        <v>110</v>
      </c>
      <c r="AG150" s="11" t="s">
        <v>110</v>
      </c>
      <c r="AH150" s="11" t="s">
        <v>110</v>
      </c>
      <c r="AI150" s="11" t="s">
        <v>110</v>
      </c>
      <c r="AJ150" s="11" t="s">
        <v>110</v>
      </c>
      <c r="AK150" s="11" t="s">
        <v>110</v>
      </c>
    </row>
    <row r="151" spans="1:37" ht="37.5" hidden="1" x14ac:dyDescent="0.25">
      <c r="A151" s="11">
        <v>149</v>
      </c>
      <c r="B151" s="39">
        <v>43243</v>
      </c>
      <c r="C151" s="11" t="s">
        <v>406</v>
      </c>
      <c r="D151" s="11" t="s">
        <v>407</v>
      </c>
      <c r="E151" s="11" t="s">
        <v>188</v>
      </c>
      <c r="F151" s="11" t="s">
        <v>318</v>
      </c>
      <c r="G151" s="11" t="s">
        <v>112</v>
      </c>
      <c r="H151" s="11" t="s">
        <v>103</v>
      </c>
      <c r="I151" s="11" t="s">
        <v>101</v>
      </c>
      <c r="J151" s="11" t="s">
        <v>102</v>
      </c>
      <c r="K151" s="11">
        <v>10</v>
      </c>
      <c r="L151" s="11">
        <v>10</v>
      </c>
      <c r="M151" s="11">
        <v>10</v>
      </c>
      <c r="N151" s="11">
        <v>10</v>
      </c>
      <c r="O151" s="11">
        <v>10</v>
      </c>
      <c r="P151" s="11">
        <v>5</v>
      </c>
      <c r="Q151" s="11">
        <v>5</v>
      </c>
      <c r="R151" s="11">
        <v>5</v>
      </c>
      <c r="S151" s="11">
        <v>5</v>
      </c>
      <c r="T151" s="11" t="s">
        <v>101</v>
      </c>
      <c r="U151" s="41" t="s">
        <v>175</v>
      </c>
      <c r="V151" s="36">
        <v>5</v>
      </c>
      <c r="W151" s="11" t="s">
        <v>105</v>
      </c>
      <c r="X151" s="11" t="s">
        <v>106</v>
      </c>
      <c r="Y151" s="11" t="s">
        <v>107</v>
      </c>
      <c r="Z151" s="11" t="s">
        <v>106</v>
      </c>
      <c r="AA151" s="11" t="s">
        <v>106</v>
      </c>
      <c r="AB151" s="11" t="s">
        <v>107</v>
      </c>
      <c r="AC151" s="11" t="s">
        <v>108</v>
      </c>
      <c r="AD151" s="36" t="s">
        <v>91</v>
      </c>
      <c r="AE151" s="11" t="s">
        <v>110</v>
      </c>
      <c r="AF151" s="11" t="s">
        <v>110</v>
      </c>
      <c r="AG151" s="11" t="s">
        <v>110</v>
      </c>
      <c r="AH151" s="11" t="s">
        <v>110</v>
      </c>
      <c r="AI151" s="11" t="s">
        <v>110</v>
      </c>
      <c r="AJ151" s="11" t="s">
        <v>110</v>
      </c>
      <c r="AK151" s="11" t="s">
        <v>117</v>
      </c>
    </row>
    <row r="152" spans="1:37" ht="37.5" hidden="1" x14ac:dyDescent="0.25">
      <c r="A152" s="11">
        <v>150</v>
      </c>
      <c r="B152" s="39">
        <v>43243</v>
      </c>
      <c r="C152" s="11" t="s">
        <v>406</v>
      </c>
      <c r="D152" s="11" t="s">
        <v>407</v>
      </c>
      <c r="E152" s="11" t="s">
        <v>188</v>
      </c>
      <c r="F152" s="11" t="s">
        <v>134</v>
      </c>
      <c r="G152" s="11" t="s">
        <v>135</v>
      </c>
      <c r="H152" s="11" t="s">
        <v>103</v>
      </c>
      <c r="I152" s="11" t="s">
        <v>101</v>
      </c>
      <c r="J152" s="11" t="s">
        <v>102</v>
      </c>
      <c r="K152" s="11">
        <v>7</v>
      </c>
      <c r="L152" s="11">
        <v>8</v>
      </c>
      <c r="M152" s="11">
        <v>5</v>
      </c>
      <c r="N152" s="11">
        <v>10</v>
      </c>
      <c r="O152" s="11">
        <v>6</v>
      </c>
      <c r="P152" s="11">
        <v>6</v>
      </c>
      <c r="Q152" s="11">
        <v>10</v>
      </c>
      <c r="R152" s="11">
        <v>10</v>
      </c>
      <c r="S152" s="11">
        <v>8</v>
      </c>
      <c r="T152" s="11" t="s">
        <v>102</v>
      </c>
      <c r="U152" s="11" t="s">
        <v>104</v>
      </c>
      <c r="V152" s="11">
        <v>8</v>
      </c>
      <c r="W152" s="11" t="s">
        <v>107</v>
      </c>
      <c r="X152" s="11" t="s">
        <v>107</v>
      </c>
      <c r="Y152" s="11" t="s">
        <v>105</v>
      </c>
      <c r="Z152" s="11" t="s">
        <v>158</v>
      </c>
      <c r="AA152" s="11" t="s">
        <v>106</v>
      </c>
      <c r="AB152" s="11" t="s">
        <v>106</v>
      </c>
      <c r="AC152" s="11" t="s">
        <v>106</v>
      </c>
      <c r="AD152" s="36" t="s">
        <v>91</v>
      </c>
      <c r="AE152" s="11" t="s">
        <v>111</v>
      </c>
      <c r="AF152" s="11" t="s">
        <v>110</v>
      </c>
      <c r="AG152" s="11" t="s">
        <v>111</v>
      </c>
      <c r="AH152" s="11" t="s">
        <v>111</v>
      </c>
      <c r="AI152" s="11" t="s">
        <v>111</v>
      </c>
      <c r="AJ152" s="11" t="s">
        <v>109</v>
      </c>
      <c r="AK152" s="11" t="s">
        <v>111</v>
      </c>
    </row>
    <row r="153" spans="1:37" ht="37.5" hidden="1" x14ac:dyDescent="0.25">
      <c r="A153" s="11">
        <v>151</v>
      </c>
      <c r="B153" s="39">
        <v>43243</v>
      </c>
      <c r="C153" s="11" t="s">
        <v>406</v>
      </c>
      <c r="D153" s="11" t="s">
        <v>407</v>
      </c>
      <c r="E153" s="11" t="s">
        <v>188</v>
      </c>
      <c r="F153" s="11" t="s">
        <v>142</v>
      </c>
      <c r="G153" s="11" t="s">
        <v>144</v>
      </c>
      <c r="H153" s="11" t="s">
        <v>103</v>
      </c>
      <c r="I153" s="11" t="s">
        <v>101</v>
      </c>
      <c r="J153" s="11" t="s">
        <v>102</v>
      </c>
      <c r="K153" s="11">
        <v>5</v>
      </c>
      <c r="L153" s="11">
        <v>5</v>
      </c>
      <c r="M153" s="11">
        <v>5</v>
      </c>
      <c r="N153" s="11">
        <v>6</v>
      </c>
      <c r="O153" s="11">
        <v>6</v>
      </c>
      <c r="P153" s="11">
        <v>6</v>
      </c>
      <c r="Q153" s="11">
        <v>3</v>
      </c>
      <c r="R153" s="11">
        <v>2</v>
      </c>
      <c r="S153" s="11">
        <v>5</v>
      </c>
      <c r="T153" s="11" t="s">
        <v>101</v>
      </c>
      <c r="U153" s="11" t="s">
        <v>104</v>
      </c>
      <c r="V153" s="11">
        <v>8</v>
      </c>
      <c r="W153" s="11" t="s">
        <v>105</v>
      </c>
      <c r="X153" s="11" t="s">
        <v>158</v>
      </c>
      <c r="Y153" s="11" t="s">
        <v>105</v>
      </c>
      <c r="Z153" s="11" t="s">
        <v>106</v>
      </c>
      <c r="AA153" s="11" t="s">
        <v>106</v>
      </c>
      <c r="AB153" s="11" t="s">
        <v>106</v>
      </c>
      <c r="AC153" s="11" t="s">
        <v>106</v>
      </c>
      <c r="AD153" s="36" t="s">
        <v>91</v>
      </c>
      <c r="AE153" s="11" t="s">
        <v>110</v>
      </c>
      <c r="AF153" s="11" t="s">
        <v>110</v>
      </c>
      <c r="AG153" s="11" t="s">
        <v>110</v>
      </c>
      <c r="AH153" s="11" t="s">
        <v>110</v>
      </c>
      <c r="AI153" s="11" t="s">
        <v>110</v>
      </c>
      <c r="AJ153" s="11" t="s">
        <v>110</v>
      </c>
      <c r="AK153" s="11" t="s">
        <v>110</v>
      </c>
    </row>
    <row r="154" spans="1:37" ht="37.5" hidden="1" x14ac:dyDescent="0.25">
      <c r="A154" s="11">
        <v>152</v>
      </c>
      <c r="B154" s="39">
        <v>43243</v>
      </c>
      <c r="C154" s="11" t="s">
        <v>432</v>
      </c>
      <c r="D154" s="11" t="s">
        <v>88</v>
      </c>
      <c r="E154" s="11" t="s">
        <v>89</v>
      </c>
      <c r="F154" s="11" t="s">
        <v>318</v>
      </c>
      <c r="G154" s="11" t="s">
        <v>112</v>
      </c>
      <c r="H154" s="11" t="s">
        <v>190</v>
      </c>
      <c r="I154" s="11" t="s">
        <v>101</v>
      </c>
      <c r="J154" s="11" t="s">
        <v>103</v>
      </c>
      <c r="K154" s="11">
        <v>8</v>
      </c>
      <c r="L154" s="11">
        <v>8</v>
      </c>
      <c r="M154" s="11">
        <v>10</v>
      </c>
      <c r="N154" s="11">
        <v>5</v>
      </c>
      <c r="O154" s="11">
        <v>8</v>
      </c>
      <c r="P154" s="11">
        <v>10</v>
      </c>
      <c r="Q154" s="11">
        <v>5</v>
      </c>
      <c r="R154" s="11">
        <v>8</v>
      </c>
      <c r="S154" s="11">
        <v>10</v>
      </c>
      <c r="T154" s="11" t="s">
        <v>190</v>
      </c>
      <c r="U154" s="11" t="s">
        <v>104</v>
      </c>
      <c r="V154" s="11">
        <v>10</v>
      </c>
      <c r="W154" s="11" t="s">
        <v>106</v>
      </c>
      <c r="X154" s="11" t="s">
        <v>106</v>
      </c>
      <c r="Y154" s="11" t="s">
        <v>106</v>
      </c>
      <c r="Z154" s="11" t="s">
        <v>106</v>
      </c>
      <c r="AA154" s="11" t="s">
        <v>106</v>
      </c>
      <c r="AB154" s="11" t="s">
        <v>106</v>
      </c>
      <c r="AC154" s="11" t="s">
        <v>106</v>
      </c>
      <c r="AD154" s="36" t="s">
        <v>91</v>
      </c>
      <c r="AE154" s="11" t="s">
        <v>111</v>
      </c>
      <c r="AF154" s="11" t="s">
        <v>111</v>
      </c>
      <c r="AG154" s="11" t="s">
        <v>111</v>
      </c>
      <c r="AH154" s="11" t="s">
        <v>111</v>
      </c>
      <c r="AI154" s="11" t="s">
        <v>111</v>
      </c>
      <c r="AJ154" s="11" t="s">
        <v>111</v>
      </c>
      <c r="AK154" s="11" t="s">
        <v>111</v>
      </c>
    </row>
    <row r="155" spans="1:37" ht="37.5" hidden="1" x14ac:dyDescent="0.25">
      <c r="A155" s="11">
        <v>153</v>
      </c>
      <c r="B155" s="39">
        <v>43243</v>
      </c>
      <c r="C155" s="11" t="s">
        <v>432</v>
      </c>
      <c r="D155" s="11" t="s">
        <v>88</v>
      </c>
      <c r="E155" s="11" t="s">
        <v>89</v>
      </c>
      <c r="F155" s="11" t="s">
        <v>318</v>
      </c>
      <c r="G155" s="11" t="s">
        <v>124</v>
      </c>
      <c r="H155" s="11" t="s">
        <v>190</v>
      </c>
      <c r="I155" s="11" t="s">
        <v>101</v>
      </c>
      <c r="J155" s="11" t="s">
        <v>103</v>
      </c>
      <c r="K155" s="11">
        <v>5</v>
      </c>
      <c r="L155" s="11">
        <v>5</v>
      </c>
      <c r="M155" s="11">
        <v>2</v>
      </c>
      <c r="N155" s="11">
        <v>5</v>
      </c>
      <c r="O155" s="11">
        <v>5</v>
      </c>
      <c r="P155" s="11">
        <v>5</v>
      </c>
      <c r="Q155" s="11">
        <v>6</v>
      </c>
      <c r="R155" s="11">
        <v>8</v>
      </c>
      <c r="S155" s="11">
        <v>10</v>
      </c>
      <c r="T155" s="11" t="s">
        <v>103</v>
      </c>
      <c r="U155" s="11" t="s">
        <v>104</v>
      </c>
      <c r="V155" s="11">
        <v>10</v>
      </c>
      <c r="W155" s="11" t="s">
        <v>107</v>
      </c>
      <c r="X155" s="11" t="s">
        <v>107</v>
      </c>
      <c r="Y155" s="11" t="s">
        <v>107</v>
      </c>
      <c r="Z155" s="11" t="s">
        <v>107</v>
      </c>
      <c r="AA155" s="11" t="s">
        <v>107</v>
      </c>
      <c r="AB155" s="11" t="s">
        <v>107</v>
      </c>
      <c r="AC155" s="11" t="s">
        <v>107</v>
      </c>
      <c r="AD155" s="36" t="s">
        <v>91</v>
      </c>
      <c r="AE155" s="11" t="s">
        <v>111</v>
      </c>
      <c r="AF155" s="11" t="s">
        <v>111</v>
      </c>
      <c r="AG155" s="11" t="s">
        <v>111</v>
      </c>
      <c r="AH155" s="11" t="s">
        <v>111</v>
      </c>
      <c r="AI155" s="11" t="s">
        <v>111</v>
      </c>
      <c r="AJ155" s="11" t="s">
        <v>111</v>
      </c>
      <c r="AK155" s="11" t="s">
        <v>111</v>
      </c>
    </row>
    <row r="156" spans="1:37" ht="37.5" hidden="1" x14ac:dyDescent="0.25">
      <c r="A156" s="11">
        <v>154</v>
      </c>
      <c r="B156" s="39">
        <v>43243</v>
      </c>
      <c r="C156" s="11" t="s">
        <v>432</v>
      </c>
      <c r="D156" s="11" t="s">
        <v>88</v>
      </c>
      <c r="E156" s="11" t="s">
        <v>89</v>
      </c>
      <c r="F156" s="11" t="s">
        <v>318</v>
      </c>
      <c r="G156" s="11" t="s">
        <v>124</v>
      </c>
      <c r="H156" s="11" t="s">
        <v>190</v>
      </c>
      <c r="I156" s="11" t="s">
        <v>101</v>
      </c>
      <c r="J156" s="11" t="s">
        <v>103</v>
      </c>
      <c r="K156" s="11">
        <v>5</v>
      </c>
      <c r="L156" s="11">
        <v>6</v>
      </c>
      <c r="M156" s="11">
        <v>8</v>
      </c>
      <c r="N156" s="11">
        <v>6</v>
      </c>
      <c r="O156" s="11">
        <v>7</v>
      </c>
      <c r="P156" s="11">
        <v>8</v>
      </c>
      <c r="Q156" s="11">
        <v>7</v>
      </c>
      <c r="R156" s="11">
        <v>8</v>
      </c>
      <c r="S156" s="11">
        <v>8</v>
      </c>
      <c r="T156" s="11" t="s">
        <v>103</v>
      </c>
      <c r="U156" s="11" t="s">
        <v>104</v>
      </c>
      <c r="V156" s="11">
        <v>10</v>
      </c>
      <c r="W156" s="11" t="s">
        <v>105</v>
      </c>
      <c r="X156" s="11" t="s">
        <v>106</v>
      </c>
      <c r="Y156" s="11" t="s">
        <v>106</v>
      </c>
      <c r="Z156" s="11" t="s">
        <v>106</v>
      </c>
      <c r="AA156" s="11" t="s">
        <v>106</v>
      </c>
      <c r="AB156" s="11" t="s">
        <v>106</v>
      </c>
      <c r="AC156" s="11" t="s">
        <v>105</v>
      </c>
      <c r="AD156" s="36" t="s">
        <v>91</v>
      </c>
      <c r="AE156" s="11" t="s">
        <v>110</v>
      </c>
      <c r="AF156" s="11" t="s">
        <v>110</v>
      </c>
      <c r="AG156" s="11" t="s">
        <v>110</v>
      </c>
      <c r="AH156" s="11" t="s">
        <v>110</v>
      </c>
      <c r="AI156" s="11" t="s">
        <v>110</v>
      </c>
      <c r="AJ156" s="11" t="s">
        <v>110</v>
      </c>
      <c r="AK156" s="11" t="s">
        <v>110</v>
      </c>
    </row>
    <row r="157" spans="1:37" ht="37.5" hidden="1" x14ac:dyDescent="0.25">
      <c r="A157" s="11">
        <v>155</v>
      </c>
      <c r="B157" s="39">
        <v>43243</v>
      </c>
      <c r="C157" s="11" t="s">
        <v>432</v>
      </c>
      <c r="D157" s="11" t="s">
        <v>88</v>
      </c>
      <c r="E157" s="11" t="s">
        <v>89</v>
      </c>
      <c r="F157" s="11" t="s">
        <v>142</v>
      </c>
      <c r="G157" s="11" t="s">
        <v>143</v>
      </c>
      <c r="H157" s="11" t="s">
        <v>190</v>
      </c>
      <c r="I157" s="11" t="s">
        <v>101</v>
      </c>
      <c r="J157" s="11" t="s">
        <v>103</v>
      </c>
      <c r="K157" s="11">
        <v>6</v>
      </c>
      <c r="L157" s="11">
        <v>6</v>
      </c>
      <c r="M157" s="11">
        <v>6</v>
      </c>
      <c r="N157" s="11">
        <v>6</v>
      </c>
      <c r="O157" s="11">
        <v>5</v>
      </c>
      <c r="P157" s="11">
        <v>5</v>
      </c>
      <c r="Q157" s="11">
        <v>5</v>
      </c>
      <c r="R157" s="11">
        <v>5</v>
      </c>
      <c r="S157" s="11">
        <v>5</v>
      </c>
      <c r="T157" s="11" t="s">
        <v>190</v>
      </c>
      <c r="U157" s="11" t="s">
        <v>175</v>
      </c>
      <c r="V157" s="11">
        <v>7</v>
      </c>
      <c r="W157" s="11" t="s">
        <v>106</v>
      </c>
      <c r="X157" s="11" t="s">
        <v>106</v>
      </c>
      <c r="Y157" s="11" t="s">
        <v>106</v>
      </c>
      <c r="Z157" s="11" t="s">
        <v>106</v>
      </c>
      <c r="AA157" s="11" t="s">
        <v>106</v>
      </c>
      <c r="AB157" s="11" t="s">
        <v>106</v>
      </c>
      <c r="AC157" s="11" t="s">
        <v>105</v>
      </c>
      <c r="AD157" s="36" t="s">
        <v>91</v>
      </c>
      <c r="AE157" s="11" t="s">
        <v>110</v>
      </c>
      <c r="AF157" s="11" t="s">
        <v>111</v>
      </c>
      <c r="AG157" s="11" t="s">
        <v>111</v>
      </c>
      <c r="AH157" s="11" t="s">
        <v>111</v>
      </c>
      <c r="AI157" s="11" t="s">
        <v>111</v>
      </c>
      <c r="AJ157" s="11" t="s">
        <v>111</v>
      </c>
      <c r="AK157" s="11" t="s">
        <v>110</v>
      </c>
    </row>
    <row r="158" spans="1:37" ht="37.5" hidden="1" x14ac:dyDescent="0.25">
      <c r="A158" s="11">
        <v>156</v>
      </c>
      <c r="B158" s="39">
        <v>43243</v>
      </c>
      <c r="C158" s="11" t="s">
        <v>432</v>
      </c>
      <c r="D158" s="11" t="s">
        <v>88</v>
      </c>
      <c r="E158" s="11" t="s">
        <v>89</v>
      </c>
      <c r="F158" s="11" t="s">
        <v>142</v>
      </c>
      <c r="G158" s="11" t="s">
        <v>112</v>
      </c>
      <c r="H158" s="11" t="s">
        <v>190</v>
      </c>
      <c r="I158" s="11" t="s">
        <v>101</v>
      </c>
      <c r="J158" s="11" t="s">
        <v>103</v>
      </c>
      <c r="K158" s="11">
        <v>5</v>
      </c>
      <c r="L158" s="11">
        <v>5</v>
      </c>
      <c r="M158" s="11">
        <v>6</v>
      </c>
      <c r="N158" s="11">
        <v>5</v>
      </c>
      <c r="O158" s="11">
        <v>5</v>
      </c>
      <c r="P158" s="11">
        <v>6</v>
      </c>
      <c r="Q158" s="11">
        <v>5</v>
      </c>
      <c r="R158" s="11">
        <v>5</v>
      </c>
      <c r="S158" s="11">
        <v>6</v>
      </c>
      <c r="T158" s="11" t="s">
        <v>190</v>
      </c>
      <c r="U158" s="11" t="s">
        <v>104</v>
      </c>
      <c r="V158" s="11">
        <v>7</v>
      </c>
      <c r="W158" s="11" t="s">
        <v>106</v>
      </c>
      <c r="X158" s="11" t="s">
        <v>106</v>
      </c>
      <c r="Y158" s="11" t="s">
        <v>106</v>
      </c>
      <c r="Z158" s="11" t="s">
        <v>106</v>
      </c>
      <c r="AA158" s="11" t="s">
        <v>106</v>
      </c>
      <c r="AB158" s="11" t="s">
        <v>106</v>
      </c>
      <c r="AC158" s="11" t="s">
        <v>106</v>
      </c>
      <c r="AD158" s="36" t="s">
        <v>91</v>
      </c>
      <c r="AE158" s="11" t="s">
        <v>111</v>
      </c>
      <c r="AF158" s="11" t="s">
        <v>110</v>
      </c>
      <c r="AG158" s="11" t="s">
        <v>111</v>
      </c>
      <c r="AH158" s="11" t="s">
        <v>110</v>
      </c>
      <c r="AI158" s="11" t="s">
        <v>110</v>
      </c>
      <c r="AJ158" s="11" t="s">
        <v>110</v>
      </c>
      <c r="AK158" s="11" t="s">
        <v>110</v>
      </c>
    </row>
    <row r="159" spans="1:37" ht="37.5" hidden="1" x14ac:dyDescent="0.25">
      <c r="A159" s="11">
        <v>157</v>
      </c>
      <c r="B159" s="39">
        <v>43243</v>
      </c>
      <c r="C159" s="11" t="s">
        <v>432</v>
      </c>
      <c r="D159" s="11" t="s">
        <v>88</v>
      </c>
      <c r="E159" s="11" t="s">
        <v>89</v>
      </c>
      <c r="F159" s="11" t="s">
        <v>142</v>
      </c>
      <c r="G159" s="11" t="s">
        <v>112</v>
      </c>
      <c r="H159" s="11" t="s">
        <v>190</v>
      </c>
      <c r="I159" s="11" t="s">
        <v>101</v>
      </c>
      <c r="J159" s="11" t="s">
        <v>149</v>
      </c>
      <c r="K159" s="11">
        <v>7</v>
      </c>
      <c r="L159" s="11">
        <v>7</v>
      </c>
      <c r="M159" s="11">
        <v>6</v>
      </c>
      <c r="N159" s="11">
        <v>6</v>
      </c>
      <c r="O159" s="11">
        <v>7</v>
      </c>
      <c r="P159" s="11">
        <v>6</v>
      </c>
      <c r="Q159" s="11">
        <v>6</v>
      </c>
      <c r="R159" s="11">
        <v>7</v>
      </c>
      <c r="S159" s="11">
        <v>6</v>
      </c>
      <c r="T159" s="11" t="s">
        <v>190</v>
      </c>
      <c r="U159" s="11" t="s">
        <v>104</v>
      </c>
      <c r="V159" s="11">
        <v>7</v>
      </c>
      <c r="W159" s="11" t="s">
        <v>106</v>
      </c>
      <c r="X159" s="11" t="s">
        <v>106</v>
      </c>
      <c r="Y159" s="11" t="s">
        <v>106</v>
      </c>
      <c r="Z159" s="11" t="s">
        <v>106</v>
      </c>
      <c r="AA159" s="11" t="s">
        <v>105</v>
      </c>
      <c r="AB159" s="11" t="s">
        <v>106</v>
      </c>
      <c r="AC159" s="11" t="s">
        <v>105</v>
      </c>
      <c r="AD159" s="36" t="s">
        <v>91</v>
      </c>
      <c r="AE159" s="11" t="s">
        <v>110</v>
      </c>
      <c r="AF159" s="11" t="s">
        <v>109</v>
      </c>
      <c r="AG159" s="11" t="s">
        <v>110</v>
      </c>
      <c r="AH159" s="11" t="s">
        <v>110</v>
      </c>
      <c r="AI159" s="11" t="s">
        <v>110</v>
      </c>
      <c r="AJ159" s="11" t="s">
        <v>110</v>
      </c>
      <c r="AK159" s="11" t="s">
        <v>109</v>
      </c>
    </row>
    <row r="160" spans="1:37" ht="37.5" hidden="1" x14ac:dyDescent="0.25">
      <c r="A160" s="11">
        <v>158</v>
      </c>
      <c r="B160" s="39">
        <v>43243</v>
      </c>
      <c r="C160" s="11" t="s">
        <v>432</v>
      </c>
      <c r="D160" s="11" t="s">
        <v>88</v>
      </c>
      <c r="E160" s="11" t="s">
        <v>89</v>
      </c>
      <c r="F160" s="11" t="s">
        <v>318</v>
      </c>
      <c r="G160" s="11" t="s">
        <v>112</v>
      </c>
      <c r="H160" s="11" t="s">
        <v>190</v>
      </c>
      <c r="I160" s="11" t="s">
        <v>101</v>
      </c>
      <c r="J160" s="11" t="s">
        <v>149</v>
      </c>
      <c r="K160" s="11">
        <v>5</v>
      </c>
      <c r="L160" s="11">
        <v>7</v>
      </c>
      <c r="M160" s="11">
        <v>7</v>
      </c>
      <c r="N160" s="11">
        <v>7</v>
      </c>
      <c r="O160" s="11">
        <v>7</v>
      </c>
      <c r="P160" s="11">
        <v>6</v>
      </c>
      <c r="Q160" s="11">
        <v>5</v>
      </c>
      <c r="R160" s="11">
        <v>5</v>
      </c>
      <c r="S160" s="11">
        <v>5</v>
      </c>
      <c r="T160" s="11" t="s">
        <v>101</v>
      </c>
      <c r="U160" s="11" t="s">
        <v>104</v>
      </c>
      <c r="V160" s="11">
        <v>9</v>
      </c>
      <c r="W160" s="11" t="s">
        <v>107</v>
      </c>
      <c r="X160" s="11" t="s">
        <v>107</v>
      </c>
      <c r="Y160" s="11" t="s">
        <v>106</v>
      </c>
      <c r="Z160" s="11" t="s">
        <v>106</v>
      </c>
      <c r="AA160" s="11" t="s">
        <v>106</v>
      </c>
      <c r="AB160" s="11" t="s">
        <v>106</v>
      </c>
      <c r="AC160" s="11" t="s">
        <v>107</v>
      </c>
      <c r="AD160" s="36" t="s">
        <v>91</v>
      </c>
      <c r="AE160" s="11" t="s">
        <v>111</v>
      </c>
      <c r="AF160" s="11" t="s">
        <v>111</v>
      </c>
      <c r="AG160" s="11" t="s">
        <v>111</v>
      </c>
      <c r="AH160" s="11" t="s">
        <v>111</v>
      </c>
      <c r="AI160" s="11" t="s">
        <v>111</v>
      </c>
      <c r="AJ160" s="11" t="s">
        <v>111</v>
      </c>
      <c r="AK160" s="11" t="s">
        <v>111</v>
      </c>
    </row>
    <row r="161" spans="1:37" ht="37.5" hidden="1" x14ac:dyDescent="0.25">
      <c r="A161" s="11">
        <v>159</v>
      </c>
      <c r="B161" s="39">
        <v>43243</v>
      </c>
      <c r="C161" s="11" t="s">
        <v>432</v>
      </c>
      <c r="D161" s="11" t="s">
        <v>88</v>
      </c>
      <c r="E161" s="11" t="s">
        <v>89</v>
      </c>
      <c r="F161" s="11" t="s">
        <v>142</v>
      </c>
      <c r="G161" s="11" t="s">
        <v>144</v>
      </c>
      <c r="H161" s="11" t="s">
        <v>190</v>
      </c>
      <c r="I161" s="11" t="s">
        <v>101</v>
      </c>
      <c r="J161" s="11" t="s">
        <v>149</v>
      </c>
      <c r="K161" s="11">
        <v>5</v>
      </c>
      <c r="L161" s="11">
        <v>4</v>
      </c>
      <c r="M161" s="11">
        <v>3</v>
      </c>
      <c r="N161" s="11">
        <v>3</v>
      </c>
      <c r="O161" s="11">
        <v>5</v>
      </c>
      <c r="P161" s="11">
        <v>1</v>
      </c>
      <c r="Q161" s="11">
        <v>5</v>
      </c>
      <c r="R161" s="11">
        <v>5</v>
      </c>
      <c r="S161" s="11">
        <v>5</v>
      </c>
      <c r="T161" s="11" t="s">
        <v>149</v>
      </c>
      <c r="U161" s="11" t="s">
        <v>104</v>
      </c>
      <c r="V161" s="11">
        <v>7</v>
      </c>
      <c r="W161" s="11" t="s">
        <v>105</v>
      </c>
      <c r="X161" s="11" t="s">
        <v>106</v>
      </c>
      <c r="Y161" s="11" t="s">
        <v>105</v>
      </c>
      <c r="Z161" s="11" t="s">
        <v>105</v>
      </c>
      <c r="AA161" s="11" t="s">
        <v>105</v>
      </c>
      <c r="AB161" s="11" t="s">
        <v>105</v>
      </c>
      <c r="AC161" s="11" t="s">
        <v>105</v>
      </c>
      <c r="AD161" s="36" t="s">
        <v>91</v>
      </c>
      <c r="AE161" s="11" t="s">
        <v>109</v>
      </c>
      <c r="AF161" s="11" t="s">
        <v>160</v>
      </c>
      <c r="AG161" s="11" t="s">
        <v>109</v>
      </c>
      <c r="AH161" s="11" t="s">
        <v>111</v>
      </c>
      <c r="AI161" s="11" t="s">
        <v>111</v>
      </c>
      <c r="AJ161" s="11" t="s">
        <v>111</v>
      </c>
      <c r="AK161" s="11" t="s">
        <v>111</v>
      </c>
    </row>
    <row r="162" spans="1:37" ht="12.5" x14ac:dyDescent="0.25">
      <c r="A162" s="11">
        <v>160</v>
      </c>
      <c r="B162" s="39">
        <v>43244</v>
      </c>
      <c r="C162" s="11" t="s">
        <v>432</v>
      </c>
      <c r="D162" s="11" t="s">
        <v>128</v>
      </c>
      <c r="E162" s="11" t="s">
        <v>89</v>
      </c>
      <c r="F162" s="11" t="s">
        <v>318</v>
      </c>
      <c r="G162" s="11" t="s">
        <v>124</v>
      </c>
      <c r="H162" s="11" t="s">
        <v>132</v>
      </c>
      <c r="I162" s="11" t="s">
        <v>174</v>
      </c>
      <c r="J162" s="11" t="s">
        <v>180</v>
      </c>
      <c r="K162" s="11">
        <v>7</v>
      </c>
      <c r="L162" s="11">
        <v>5</v>
      </c>
      <c r="M162" s="11">
        <v>8</v>
      </c>
      <c r="N162" s="11">
        <v>5</v>
      </c>
      <c r="O162" s="11">
        <v>5</v>
      </c>
      <c r="P162" s="11">
        <v>7</v>
      </c>
      <c r="Q162" s="11">
        <v>5</v>
      </c>
      <c r="R162" s="11">
        <v>5</v>
      </c>
      <c r="S162" s="11">
        <v>7</v>
      </c>
      <c r="T162" s="11" t="s">
        <v>132</v>
      </c>
      <c r="U162" s="11" t="s">
        <v>104</v>
      </c>
      <c r="V162" s="11">
        <v>10</v>
      </c>
      <c r="W162" s="11" t="s">
        <v>106</v>
      </c>
      <c r="X162" s="11" t="s">
        <v>106</v>
      </c>
      <c r="Y162" s="11" t="s">
        <v>105</v>
      </c>
      <c r="Z162" s="11" t="s">
        <v>106</v>
      </c>
      <c r="AA162" s="11" t="s">
        <v>106</v>
      </c>
      <c r="AB162" s="11" t="s">
        <v>106</v>
      </c>
      <c r="AC162" s="11" t="s">
        <v>105</v>
      </c>
      <c r="AD162" s="36" t="s">
        <v>91</v>
      </c>
      <c r="AE162" s="11" t="s">
        <v>110</v>
      </c>
      <c r="AF162" s="11" t="s">
        <v>110</v>
      </c>
      <c r="AG162" s="11" t="s">
        <v>109</v>
      </c>
      <c r="AH162" s="11" t="s">
        <v>110</v>
      </c>
      <c r="AI162" s="11" t="s">
        <v>110</v>
      </c>
      <c r="AJ162" s="11" t="s">
        <v>110</v>
      </c>
      <c r="AK162" s="11" t="s">
        <v>109</v>
      </c>
    </row>
    <row r="163" spans="1:37" ht="25" hidden="1" x14ac:dyDescent="0.25">
      <c r="A163" s="11">
        <v>161</v>
      </c>
      <c r="B163" s="39">
        <v>43244</v>
      </c>
      <c r="C163" s="11" t="s">
        <v>432</v>
      </c>
      <c r="D163" s="11" t="s">
        <v>128</v>
      </c>
      <c r="E163" s="11" t="s">
        <v>89</v>
      </c>
      <c r="F163" s="11" t="s">
        <v>134</v>
      </c>
      <c r="G163" s="11" t="s">
        <v>154</v>
      </c>
      <c r="H163" s="11" t="s">
        <v>132</v>
      </c>
      <c r="I163" s="11" t="s">
        <v>174</v>
      </c>
      <c r="J163" s="11" t="s">
        <v>180</v>
      </c>
      <c r="K163" s="11">
        <v>9</v>
      </c>
      <c r="L163" s="11">
        <v>10</v>
      </c>
      <c r="M163" s="11">
        <v>10</v>
      </c>
      <c r="N163" s="11">
        <v>9</v>
      </c>
      <c r="O163" s="11">
        <v>10</v>
      </c>
      <c r="P163" s="11">
        <v>10</v>
      </c>
      <c r="Q163" s="11">
        <v>9</v>
      </c>
      <c r="R163" s="11">
        <v>10</v>
      </c>
      <c r="S163" s="11">
        <v>10</v>
      </c>
      <c r="T163" s="11" t="s">
        <v>174</v>
      </c>
      <c r="U163" s="11" t="s">
        <v>104</v>
      </c>
      <c r="V163" s="11">
        <v>8</v>
      </c>
      <c r="W163" s="11" t="s">
        <v>106</v>
      </c>
      <c r="X163" s="11" t="s">
        <v>106</v>
      </c>
      <c r="Y163" s="11" t="s">
        <v>106</v>
      </c>
      <c r="Z163" s="11" t="s">
        <v>107</v>
      </c>
      <c r="AA163" s="11" t="s">
        <v>106</v>
      </c>
      <c r="AB163" s="11" t="s">
        <v>105</v>
      </c>
      <c r="AC163" s="11" t="s">
        <v>158</v>
      </c>
      <c r="AD163" s="36" t="s">
        <v>436</v>
      </c>
      <c r="AE163" s="11" t="s">
        <v>111</v>
      </c>
      <c r="AF163" s="11" t="s">
        <v>111</v>
      </c>
      <c r="AG163" s="11" t="s">
        <v>110</v>
      </c>
      <c r="AH163" s="11" t="s">
        <v>110</v>
      </c>
      <c r="AI163" s="11" t="s">
        <v>110</v>
      </c>
      <c r="AJ163" s="11" t="s">
        <v>110</v>
      </c>
      <c r="AK163" s="11" t="s">
        <v>160</v>
      </c>
    </row>
    <row r="164" spans="1:37" ht="25" x14ac:dyDescent="0.25">
      <c r="A164" s="11">
        <v>162</v>
      </c>
      <c r="B164" s="39">
        <v>43244</v>
      </c>
      <c r="C164" s="11" t="s">
        <v>432</v>
      </c>
      <c r="D164" s="11" t="s">
        <v>128</v>
      </c>
      <c r="E164" s="11" t="s">
        <v>89</v>
      </c>
      <c r="F164" s="11" t="s">
        <v>142</v>
      </c>
      <c r="G164" s="11" t="s">
        <v>144</v>
      </c>
      <c r="H164" s="11" t="s">
        <v>132</v>
      </c>
      <c r="I164" s="11" t="s">
        <v>174</v>
      </c>
      <c r="J164" s="11" t="s">
        <v>180</v>
      </c>
      <c r="K164" s="11">
        <v>10</v>
      </c>
      <c r="L164" s="11">
        <v>10</v>
      </c>
      <c r="M164" s="11">
        <v>10</v>
      </c>
      <c r="N164" s="11">
        <v>8</v>
      </c>
      <c r="O164" s="11">
        <v>10</v>
      </c>
      <c r="P164" s="11">
        <v>7</v>
      </c>
      <c r="Q164" s="11">
        <v>7</v>
      </c>
      <c r="R164" s="11">
        <v>7</v>
      </c>
      <c r="S164" s="11">
        <v>5</v>
      </c>
      <c r="T164" s="11" t="s">
        <v>132</v>
      </c>
      <c r="U164" s="11" t="s">
        <v>104</v>
      </c>
      <c r="V164" s="11">
        <v>10</v>
      </c>
      <c r="W164" s="11" t="s">
        <v>107</v>
      </c>
      <c r="X164" s="11" t="s">
        <v>107</v>
      </c>
      <c r="Y164" s="11" t="s">
        <v>107</v>
      </c>
      <c r="Z164" s="11" t="s">
        <v>107</v>
      </c>
      <c r="AA164" s="11" t="s">
        <v>107</v>
      </c>
      <c r="AB164" s="11" t="s">
        <v>107</v>
      </c>
      <c r="AC164" s="11" t="s">
        <v>107</v>
      </c>
      <c r="AD164" s="36" t="s">
        <v>91</v>
      </c>
      <c r="AE164" s="11" t="s">
        <v>111</v>
      </c>
      <c r="AF164" s="11" t="s">
        <v>111</v>
      </c>
      <c r="AG164" s="11" t="s">
        <v>111</v>
      </c>
      <c r="AH164" s="11" t="s">
        <v>111</v>
      </c>
      <c r="AI164" s="11" t="s">
        <v>111</v>
      </c>
      <c r="AJ164" s="11" t="s">
        <v>111</v>
      </c>
      <c r="AK164" s="11" t="s">
        <v>111</v>
      </c>
    </row>
    <row r="165" spans="1:37" ht="25" x14ac:dyDescent="0.25">
      <c r="A165" s="11">
        <v>163</v>
      </c>
      <c r="B165" s="39">
        <v>43244</v>
      </c>
      <c r="C165" s="11" t="s">
        <v>432</v>
      </c>
      <c r="D165" s="11" t="s">
        <v>128</v>
      </c>
      <c r="E165" s="11" t="s">
        <v>89</v>
      </c>
      <c r="F165" s="11" t="s">
        <v>142</v>
      </c>
      <c r="G165" s="11" t="s">
        <v>112</v>
      </c>
      <c r="H165" s="11" t="s">
        <v>132</v>
      </c>
      <c r="I165" s="11" t="s">
        <v>174</v>
      </c>
      <c r="J165" s="11" t="s">
        <v>180</v>
      </c>
      <c r="K165" s="11">
        <v>5</v>
      </c>
      <c r="L165" s="11">
        <v>5</v>
      </c>
      <c r="M165" s="11">
        <v>5</v>
      </c>
      <c r="N165" s="11">
        <v>4</v>
      </c>
      <c r="O165" s="11">
        <v>6</v>
      </c>
      <c r="P165" s="11">
        <v>5</v>
      </c>
      <c r="Q165" s="11">
        <v>3</v>
      </c>
      <c r="R165" s="11">
        <v>5</v>
      </c>
      <c r="S165" s="11">
        <v>5</v>
      </c>
      <c r="T165" s="11" t="s">
        <v>132</v>
      </c>
      <c r="U165" s="11" t="s">
        <v>104</v>
      </c>
      <c r="V165" s="11">
        <v>10</v>
      </c>
      <c r="W165" s="11" t="s">
        <v>105</v>
      </c>
      <c r="X165" s="11" t="s">
        <v>105</v>
      </c>
      <c r="Y165" s="11" t="s">
        <v>105</v>
      </c>
      <c r="Z165" s="11" t="s">
        <v>105</v>
      </c>
      <c r="AA165" s="11" t="s">
        <v>105</v>
      </c>
      <c r="AB165" s="11" t="s">
        <v>105</v>
      </c>
      <c r="AC165" s="11" t="s">
        <v>105</v>
      </c>
      <c r="AD165" s="36" t="s">
        <v>437</v>
      </c>
      <c r="AE165" s="11" t="s">
        <v>109</v>
      </c>
      <c r="AF165" s="11" t="s">
        <v>109</v>
      </c>
      <c r="AG165" s="11" t="s">
        <v>109</v>
      </c>
      <c r="AH165" s="11" t="s">
        <v>109</v>
      </c>
      <c r="AI165" s="11" t="s">
        <v>109</v>
      </c>
      <c r="AJ165" s="11" t="s">
        <v>109</v>
      </c>
      <c r="AK165" s="11" t="s">
        <v>109</v>
      </c>
    </row>
    <row r="166" spans="1:37" ht="12.5" x14ac:dyDescent="0.25">
      <c r="A166" s="11">
        <v>164</v>
      </c>
      <c r="B166" s="39">
        <v>43244</v>
      </c>
      <c r="C166" s="11" t="s">
        <v>432</v>
      </c>
      <c r="D166" s="11" t="s">
        <v>128</v>
      </c>
      <c r="E166" s="11" t="s">
        <v>89</v>
      </c>
      <c r="F166" s="11" t="s">
        <v>318</v>
      </c>
      <c r="G166" s="11" t="s">
        <v>124</v>
      </c>
      <c r="H166" s="11" t="s">
        <v>132</v>
      </c>
      <c r="I166" s="11" t="s">
        <v>174</v>
      </c>
      <c r="J166" s="11" t="s">
        <v>180</v>
      </c>
      <c r="K166" s="11">
        <v>8</v>
      </c>
      <c r="L166" s="11">
        <v>10</v>
      </c>
      <c r="M166" s="11">
        <v>7</v>
      </c>
      <c r="N166" s="11">
        <v>7</v>
      </c>
      <c r="O166" s="11">
        <v>9</v>
      </c>
      <c r="P166" s="11">
        <v>7</v>
      </c>
      <c r="Q166" s="11">
        <v>9</v>
      </c>
      <c r="R166" s="11">
        <v>10</v>
      </c>
      <c r="S166" s="11">
        <v>10</v>
      </c>
      <c r="T166" s="11" t="s">
        <v>132</v>
      </c>
      <c r="U166" s="11" t="s">
        <v>104</v>
      </c>
      <c r="V166" s="11">
        <v>10</v>
      </c>
      <c r="W166" s="11" t="s">
        <v>107</v>
      </c>
      <c r="X166" s="11" t="s">
        <v>107</v>
      </c>
      <c r="Y166" s="11" t="s">
        <v>107</v>
      </c>
      <c r="Z166" s="11" t="s">
        <v>107</v>
      </c>
      <c r="AA166" s="11" t="s">
        <v>107</v>
      </c>
      <c r="AB166" s="11" t="s">
        <v>107</v>
      </c>
      <c r="AC166" s="11" t="s">
        <v>108</v>
      </c>
      <c r="AD166" s="36" t="s">
        <v>91</v>
      </c>
      <c r="AE166" s="11" t="s">
        <v>110</v>
      </c>
      <c r="AF166" s="11" t="s">
        <v>110</v>
      </c>
      <c r="AG166" s="11" t="s">
        <v>109</v>
      </c>
      <c r="AH166" s="11" t="s">
        <v>109</v>
      </c>
      <c r="AI166" s="11" t="s">
        <v>160</v>
      </c>
      <c r="AJ166" s="11" t="s">
        <v>110</v>
      </c>
      <c r="AK166" s="11" t="s">
        <v>117</v>
      </c>
    </row>
    <row r="167" spans="1:37" ht="12.5" x14ac:dyDescent="0.25">
      <c r="A167" s="11">
        <v>165</v>
      </c>
      <c r="B167" s="39">
        <v>43244</v>
      </c>
      <c r="C167" s="11" t="s">
        <v>432</v>
      </c>
      <c r="D167" s="11" t="s">
        <v>128</v>
      </c>
      <c r="E167" s="11" t="s">
        <v>89</v>
      </c>
      <c r="F167" s="11" t="s">
        <v>318</v>
      </c>
      <c r="G167" s="11" t="s">
        <v>124</v>
      </c>
      <c r="H167" s="11" t="s">
        <v>132</v>
      </c>
      <c r="I167" s="11" t="s">
        <v>174</v>
      </c>
      <c r="J167" s="11" t="s">
        <v>180</v>
      </c>
      <c r="K167" s="11">
        <v>2</v>
      </c>
      <c r="L167" s="11">
        <v>10</v>
      </c>
      <c r="M167" s="11">
        <v>10</v>
      </c>
      <c r="N167" s="11">
        <v>2</v>
      </c>
      <c r="O167" s="11">
        <v>5</v>
      </c>
      <c r="P167" s="11">
        <v>5</v>
      </c>
      <c r="Q167" s="11">
        <v>2</v>
      </c>
      <c r="R167" s="11">
        <v>5</v>
      </c>
      <c r="S167" s="11">
        <v>5</v>
      </c>
      <c r="T167" s="11" t="s">
        <v>132</v>
      </c>
      <c r="U167" s="11" t="s">
        <v>104</v>
      </c>
      <c r="V167" s="11">
        <v>10</v>
      </c>
      <c r="W167" s="11" t="s">
        <v>107</v>
      </c>
      <c r="X167" s="11" t="s">
        <v>106</v>
      </c>
      <c r="Y167" s="11" t="s">
        <v>107</v>
      </c>
      <c r="Z167" s="11" t="s">
        <v>106</v>
      </c>
      <c r="AA167" s="11" t="s">
        <v>106</v>
      </c>
      <c r="AB167" s="11" t="s">
        <v>106</v>
      </c>
      <c r="AC167" s="11" t="s">
        <v>106</v>
      </c>
      <c r="AD167" s="36" t="s">
        <v>91</v>
      </c>
      <c r="AE167" s="11" t="s">
        <v>110</v>
      </c>
      <c r="AF167" s="11" t="s">
        <v>110</v>
      </c>
      <c r="AG167" s="11" t="s">
        <v>110</v>
      </c>
      <c r="AH167" s="11" t="s">
        <v>110</v>
      </c>
      <c r="AI167" s="11" t="s">
        <v>111</v>
      </c>
      <c r="AJ167" s="11" t="s">
        <v>111</v>
      </c>
      <c r="AK167" s="11" t="s">
        <v>110</v>
      </c>
    </row>
    <row r="168" spans="1:37" ht="12.5" x14ac:dyDescent="0.25">
      <c r="A168" s="11">
        <v>166</v>
      </c>
      <c r="B168" s="39">
        <v>43244</v>
      </c>
      <c r="C168" s="11" t="s">
        <v>432</v>
      </c>
      <c r="D168" s="11" t="s">
        <v>128</v>
      </c>
      <c r="E168" s="11" t="s">
        <v>89</v>
      </c>
      <c r="F168" s="11" t="s">
        <v>318</v>
      </c>
      <c r="G168" s="11" t="s">
        <v>124</v>
      </c>
      <c r="H168" s="11" t="s">
        <v>132</v>
      </c>
      <c r="I168" s="11" t="s">
        <v>174</v>
      </c>
      <c r="J168" s="11" t="s">
        <v>180</v>
      </c>
      <c r="K168" s="11">
        <v>1</v>
      </c>
      <c r="L168" s="11">
        <v>5</v>
      </c>
      <c r="M168" s="11">
        <v>5</v>
      </c>
      <c r="N168" s="11">
        <v>1</v>
      </c>
      <c r="O168" s="11">
        <v>5</v>
      </c>
      <c r="P168" s="11">
        <v>5</v>
      </c>
      <c r="Q168" s="11">
        <v>1</v>
      </c>
      <c r="R168" s="11">
        <v>1</v>
      </c>
      <c r="S168" s="11">
        <v>5</v>
      </c>
      <c r="T168" s="11" t="s">
        <v>132</v>
      </c>
      <c r="U168" s="11" t="s">
        <v>104</v>
      </c>
      <c r="V168" s="11">
        <v>10</v>
      </c>
      <c r="W168" s="11" t="s">
        <v>106</v>
      </c>
      <c r="X168" s="11" t="s">
        <v>107</v>
      </c>
      <c r="Y168" s="11" t="s">
        <v>107</v>
      </c>
      <c r="Z168" s="11" t="s">
        <v>107</v>
      </c>
      <c r="AA168" s="11" t="s">
        <v>107</v>
      </c>
      <c r="AB168" s="11" t="s">
        <v>107</v>
      </c>
      <c r="AC168" s="11" t="s">
        <v>107</v>
      </c>
      <c r="AD168" s="36" t="s">
        <v>91</v>
      </c>
      <c r="AE168" s="11" t="s">
        <v>111</v>
      </c>
      <c r="AF168" s="11" t="s">
        <v>111</v>
      </c>
      <c r="AG168" s="11" t="s">
        <v>111</v>
      </c>
      <c r="AH168" s="11" t="s">
        <v>111</v>
      </c>
      <c r="AI168" s="11" t="s">
        <v>111</v>
      </c>
      <c r="AJ168" s="11" t="s">
        <v>111</v>
      </c>
      <c r="AK168" s="11" t="s">
        <v>111</v>
      </c>
    </row>
    <row r="169" spans="1:37" ht="25" hidden="1" x14ac:dyDescent="0.25">
      <c r="A169" s="11">
        <v>167</v>
      </c>
      <c r="B169" s="39">
        <v>43244</v>
      </c>
      <c r="C169" s="11" t="s">
        <v>432</v>
      </c>
      <c r="D169" s="11" t="s">
        <v>128</v>
      </c>
      <c r="E169" s="11" t="s">
        <v>89</v>
      </c>
      <c r="F169" s="11" t="s">
        <v>142</v>
      </c>
      <c r="G169" s="11" t="s">
        <v>144</v>
      </c>
      <c r="H169" s="11" t="s">
        <v>132</v>
      </c>
      <c r="I169" s="11" t="s">
        <v>174</v>
      </c>
      <c r="J169" s="11" t="s">
        <v>180</v>
      </c>
      <c r="K169" s="11">
        <v>6</v>
      </c>
      <c r="L169" s="11">
        <v>9</v>
      </c>
      <c r="M169" s="11">
        <v>8</v>
      </c>
      <c r="N169" s="11">
        <v>3</v>
      </c>
      <c r="O169" s="11">
        <v>1</v>
      </c>
      <c r="P169" s="11">
        <v>5</v>
      </c>
      <c r="Q169" s="11">
        <v>7</v>
      </c>
      <c r="R169" s="11">
        <v>8</v>
      </c>
      <c r="S169" s="11">
        <v>10</v>
      </c>
      <c r="T169" s="11" t="s">
        <v>180</v>
      </c>
      <c r="U169" s="11" t="s">
        <v>104</v>
      </c>
      <c r="V169" s="11">
        <v>10</v>
      </c>
      <c r="W169" s="11" t="s">
        <v>105</v>
      </c>
      <c r="X169" s="11" t="s">
        <v>107</v>
      </c>
      <c r="Y169" s="11" t="s">
        <v>106</v>
      </c>
      <c r="Z169" s="11" t="s">
        <v>107</v>
      </c>
      <c r="AA169" s="11" t="s">
        <v>106</v>
      </c>
      <c r="AB169" s="11" t="s">
        <v>107</v>
      </c>
      <c r="AC169" s="11" t="s">
        <v>105</v>
      </c>
      <c r="AD169" s="36" t="s">
        <v>91</v>
      </c>
      <c r="AE169" s="11" t="s">
        <v>109</v>
      </c>
      <c r="AF169" s="11" t="s">
        <v>111</v>
      </c>
      <c r="AG169" s="11" t="s">
        <v>110</v>
      </c>
      <c r="AH169" s="11" t="s">
        <v>111</v>
      </c>
      <c r="AI169" s="11" t="s">
        <v>110</v>
      </c>
      <c r="AJ169" s="11" t="s">
        <v>111</v>
      </c>
      <c r="AK169" s="11" t="s">
        <v>109</v>
      </c>
    </row>
    <row r="170" spans="1:37" ht="25" hidden="1" x14ac:dyDescent="0.25">
      <c r="A170" s="11">
        <v>168</v>
      </c>
      <c r="B170" s="39">
        <v>43244</v>
      </c>
      <c r="C170" s="11" t="s">
        <v>432</v>
      </c>
      <c r="D170" s="11" t="s">
        <v>128</v>
      </c>
      <c r="E170" s="11" t="s">
        <v>89</v>
      </c>
      <c r="F170" s="11" t="s">
        <v>142</v>
      </c>
      <c r="G170" s="11" t="s">
        <v>144</v>
      </c>
      <c r="H170" s="11" t="s">
        <v>132</v>
      </c>
      <c r="I170" s="11" t="s">
        <v>174</v>
      </c>
      <c r="J170" s="11" t="s">
        <v>180</v>
      </c>
      <c r="K170" s="11">
        <v>1</v>
      </c>
      <c r="L170" s="11">
        <v>5</v>
      </c>
      <c r="M170" s="11">
        <v>1</v>
      </c>
      <c r="N170" s="11">
        <v>5</v>
      </c>
      <c r="O170" s="11">
        <v>5</v>
      </c>
      <c r="P170" s="11">
        <v>1</v>
      </c>
      <c r="Q170" s="11">
        <v>8</v>
      </c>
      <c r="R170" s="11">
        <v>7</v>
      </c>
      <c r="S170" s="11">
        <v>8</v>
      </c>
      <c r="T170" s="11" t="s">
        <v>180</v>
      </c>
      <c r="U170" s="11" t="s">
        <v>104</v>
      </c>
      <c r="V170" s="11">
        <v>10</v>
      </c>
      <c r="W170" s="11" t="s">
        <v>105</v>
      </c>
      <c r="X170" s="11" t="s">
        <v>106</v>
      </c>
      <c r="Y170" s="11" t="s">
        <v>105</v>
      </c>
      <c r="Z170" s="11" t="s">
        <v>106</v>
      </c>
      <c r="AA170" s="11" t="s">
        <v>106</v>
      </c>
      <c r="AB170" s="11" t="s">
        <v>107</v>
      </c>
      <c r="AC170" s="11" t="s">
        <v>158</v>
      </c>
      <c r="AD170" s="36" t="s">
        <v>91</v>
      </c>
      <c r="AE170" s="11" t="s">
        <v>109</v>
      </c>
      <c r="AF170" s="11" t="s">
        <v>160</v>
      </c>
      <c r="AG170" s="11" t="s">
        <v>110</v>
      </c>
      <c r="AH170" s="11" t="s">
        <v>109</v>
      </c>
      <c r="AI170" s="11" t="s">
        <v>111</v>
      </c>
      <c r="AJ170" s="11" t="s">
        <v>160</v>
      </c>
      <c r="AK170" s="11" t="s">
        <v>160</v>
      </c>
    </row>
    <row r="171" spans="1:37" ht="12.5" hidden="1" x14ac:dyDescent="0.25">
      <c r="A171" s="11">
        <v>169</v>
      </c>
      <c r="B171" s="39">
        <v>43244</v>
      </c>
      <c r="C171" s="11" t="s">
        <v>432</v>
      </c>
      <c r="D171" s="11" t="s">
        <v>128</v>
      </c>
      <c r="E171" s="11" t="s">
        <v>89</v>
      </c>
      <c r="F171" s="11" t="s">
        <v>142</v>
      </c>
      <c r="G171" s="11" t="s">
        <v>143</v>
      </c>
      <c r="H171" s="11" t="s">
        <v>132</v>
      </c>
      <c r="I171" s="11" t="s">
        <v>174</v>
      </c>
      <c r="J171" s="11" t="s">
        <v>180</v>
      </c>
      <c r="K171" s="11">
        <v>6</v>
      </c>
      <c r="L171" s="11">
        <v>5</v>
      </c>
      <c r="M171" s="11">
        <v>7</v>
      </c>
      <c r="N171" s="11">
        <v>6</v>
      </c>
      <c r="O171" s="11">
        <v>6</v>
      </c>
      <c r="P171" s="11">
        <v>8</v>
      </c>
      <c r="Q171" s="11">
        <v>8</v>
      </c>
      <c r="R171" s="11">
        <v>7</v>
      </c>
      <c r="S171" s="11">
        <v>7</v>
      </c>
      <c r="T171" s="11" t="s">
        <v>180</v>
      </c>
      <c r="U171" s="11" t="s">
        <v>104</v>
      </c>
      <c r="V171" s="11">
        <v>9</v>
      </c>
      <c r="W171" s="11" t="s">
        <v>106</v>
      </c>
      <c r="X171" s="11" t="s">
        <v>107</v>
      </c>
      <c r="Y171" s="11" t="s">
        <v>106</v>
      </c>
      <c r="Z171" s="11" t="s">
        <v>106</v>
      </c>
      <c r="AA171" s="11" t="s">
        <v>107</v>
      </c>
      <c r="AB171" s="11" t="s">
        <v>107</v>
      </c>
      <c r="AC171" s="11" t="s">
        <v>106</v>
      </c>
      <c r="AD171" s="36" t="s">
        <v>91</v>
      </c>
      <c r="AE171" s="11" t="s">
        <v>110</v>
      </c>
      <c r="AF171" s="11" t="s">
        <v>111</v>
      </c>
      <c r="AG171" s="11" t="s">
        <v>110</v>
      </c>
      <c r="AH171" s="11" t="s">
        <v>111</v>
      </c>
      <c r="AI171" s="11" t="s">
        <v>110</v>
      </c>
      <c r="AJ171" s="11" t="s">
        <v>110</v>
      </c>
      <c r="AK171" s="11" t="s">
        <v>111</v>
      </c>
    </row>
    <row r="172" spans="1:37" ht="25" hidden="1" x14ac:dyDescent="0.25">
      <c r="A172" s="11">
        <v>170</v>
      </c>
      <c r="B172" s="39">
        <v>43244</v>
      </c>
      <c r="C172" s="11" t="s">
        <v>432</v>
      </c>
      <c r="D172" s="11" t="s">
        <v>128</v>
      </c>
      <c r="E172" s="11" t="s">
        <v>89</v>
      </c>
      <c r="F172" s="11" t="s">
        <v>142</v>
      </c>
      <c r="G172" s="11" t="s">
        <v>144</v>
      </c>
      <c r="H172" s="11" t="s">
        <v>132</v>
      </c>
      <c r="I172" s="11" t="s">
        <v>174</v>
      </c>
      <c r="J172" s="11" t="s">
        <v>180</v>
      </c>
      <c r="K172" s="11">
        <v>4</v>
      </c>
      <c r="L172" s="11">
        <v>8</v>
      </c>
      <c r="M172" s="11">
        <v>9</v>
      </c>
      <c r="N172" s="11">
        <v>3</v>
      </c>
      <c r="O172" s="11">
        <v>6</v>
      </c>
      <c r="P172" s="11">
        <v>7</v>
      </c>
      <c r="Q172" s="11">
        <v>5</v>
      </c>
      <c r="R172" s="11">
        <v>9</v>
      </c>
      <c r="S172" s="11">
        <v>9</v>
      </c>
      <c r="T172" s="11" t="s">
        <v>180</v>
      </c>
      <c r="U172" s="11" t="s">
        <v>104</v>
      </c>
      <c r="V172" s="11">
        <v>8</v>
      </c>
      <c r="W172" s="11" t="s">
        <v>106</v>
      </c>
      <c r="X172" s="11" t="s">
        <v>105</v>
      </c>
      <c r="Y172" s="11" t="s">
        <v>106</v>
      </c>
      <c r="Z172" s="11" t="s">
        <v>107</v>
      </c>
      <c r="AA172" s="11" t="s">
        <v>106</v>
      </c>
      <c r="AB172" s="11" t="s">
        <v>105</v>
      </c>
      <c r="AC172" s="11" t="s">
        <v>106</v>
      </c>
      <c r="AD172" s="36" t="s">
        <v>91</v>
      </c>
      <c r="AE172" s="11" t="s">
        <v>110</v>
      </c>
      <c r="AF172" s="11" t="s">
        <v>109</v>
      </c>
      <c r="AG172" s="11" t="s">
        <v>110</v>
      </c>
      <c r="AH172" s="11" t="s">
        <v>110</v>
      </c>
      <c r="AI172" s="11" t="s">
        <v>110</v>
      </c>
      <c r="AJ172" s="11" t="s">
        <v>109</v>
      </c>
      <c r="AK172" s="11" t="s">
        <v>111</v>
      </c>
    </row>
    <row r="173" spans="1:37" ht="25" hidden="1" x14ac:dyDescent="0.25">
      <c r="A173" s="11">
        <v>171</v>
      </c>
      <c r="B173" s="39">
        <v>43244</v>
      </c>
      <c r="C173" s="11" t="s">
        <v>432</v>
      </c>
      <c r="D173" s="11" t="s">
        <v>128</v>
      </c>
      <c r="E173" s="11" t="s">
        <v>89</v>
      </c>
      <c r="F173" s="11" t="s">
        <v>142</v>
      </c>
      <c r="G173" s="11" t="s">
        <v>144</v>
      </c>
      <c r="H173" s="11" t="s">
        <v>132</v>
      </c>
      <c r="I173" s="11" t="s">
        <v>174</v>
      </c>
      <c r="J173" s="11" t="s">
        <v>180</v>
      </c>
      <c r="K173" s="11">
        <v>7</v>
      </c>
      <c r="L173" s="11">
        <v>5</v>
      </c>
      <c r="M173" s="11">
        <v>5</v>
      </c>
      <c r="N173" s="11">
        <v>6</v>
      </c>
      <c r="O173" s="11">
        <v>6</v>
      </c>
      <c r="P173" s="11">
        <v>5</v>
      </c>
      <c r="Q173" s="11">
        <v>6</v>
      </c>
      <c r="R173" s="11">
        <v>5</v>
      </c>
      <c r="S173" s="11">
        <v>5</v>
      </c>
      <c r="T173" s="11" t="s">
        <v>193</v>
      </c>
      <c r="U173" s="11" t="s">
        <v>104</v>
      </c>
      <c r="V173" s="11">
        <v>10</v>
      </c>
      <c r="W173" s="11" t="s">
        <v>105</v>
      </c>
      <c r="X173" s="11" t="s">
        <v>105</v>
      </c>
      <c r="Y173" s="11" t="s">
        <v>105</v>
      </c>
      <c r="Z173" s="11" t="s">
        <v>105</v>
      </c>
      <c r="AA173" s="11" t="s">
        <v>105</v>
      </c>
      <c r="AB173" s="11" t="s">
        <v>105</v>
      </c>
      <c r="AC173" s="11" t="s">
        <v>105</v>
      </c>
      <c r="AD173" s="36" t="s">
        <v>91</v>
      </c>
      <c r="AE173" s="11" t="s">
        <v>111</v>
      </c>
      <c r="AF173" s="11" t="s">
        <v>111</v>
      </c>
      <c r="AG173" s="11" t="s">
        <v>111</v>
      </c>
      <c r="AH173" s="11" t="s">
        <v>111</v>
      </c>
      <c r="AI173" s="11" t="s">
        <v>110</v>
      </c>
      <c r="AJ173" s="11" t="s">
        <v>111</v>
      </c>
      <c r="AK173" s="11" t="s">
        <v>111</v>
      </c>
    </row>
    <row r="174" spans="1:37" ht="25" hidden="1" x14ac:dyDescent="0.25">
      <c r="A174" s="11">
        <v>172</v>
      </c>
      <c r="B174" s="39">
        <v>43244</v>
      </c>
      <c r="C174" s="11" t="s">
        <v>432</v>
      </c>
      <c r="D174" s="11" t="s">
        <v>128</v>
      </c>
      <c r="E174" s="11" t="s">
        <v>89</v>
      </c>
      <c r="F174" s="11" t="s">
        <v>318</v>
      </c>
      <c r="G174" s="11" t="s">
        <v>94</v>
      </c>
      <c r="H174" s="11" t="s">
        <v>132</v>
      </c>
      <c r="I174" s="11" t="s">
        <v>174</v>
      </c>
      <c r="J174" s="11" t="s">
        <v>180</v>
      </c>
      <c r="K174" s="11">
        <v>10</v>
      </c>
      <c r="L174" s="11">
        <v>10</v>
      </c>
      <c r="M174" s="11">
        <v>10</v>
      </c>
      <c r="N174" s="11">
        <v>7</v>
      </c>
      <c r="O174" s="11">
        <v>9</v>
      </c>
      <c r="P174" s="11">
        <v>9</v>
      </c>
      <c r="Q174" s="11">
        <v>10</v>
      </c>
      <c r="R174" s="11">
        <v>8</v>
      </c>
      <c r="S174" s="11">
        <v>8</v>
      </c>
      <c r="T174" s="11" t="s">
        <v>193</v>
      </c>
      <c r="U174" s="11" t="s">
        <v>104</v>
      </c>
      <c r="V174" s="11">
        <v>10</v>
      </c>
      <c r="W174" s="11" t="s">
        <v>107</v>
      </c>
      <c r="X174" s="11" t="s">
        <v>107</v>
      </c>
      <c r="Y174" s="11" t="s">
        <v>107</v>
      </c>
      <c r="Z174" s="11" t="s">
        <v>107</v>
      </c>
      <c r="AA174" s="11" t="s">
        <v>106</v>
      </c>
      <c r="AB174" s="11" t="s">
        <v>107</v>
      </c>
      <c r="AC174" s="11" t="s">
        <v>106</v>
      </c>
      <c r="AD174" s="36" t="s">
        <v>439</v>
      </c>
      <c r="AE174" s="11" t="s">
        <v>111</v>
      </c>
      <c r="AF174" s="11" t="s">
        <v>111</v>
      </c>
      <c r="AG174" s="11" t="s">
        <v>111</v>
      </c>
      <c r="AH174" s="11" t="s">
        <v>111</v>
      </c>
      <c r="AI174" s="11" t="s">
        <v>111</v>
      </c>
      <c r="AJ174" s="11" t="s">
        <v>110</v>
      </c>
      <c r="AK174" s="11" t="s">
        <v>110</v>
      </c>
    </row>
    <row r="175" spans="1:37" ht="37.5" hidden="1" x14ac:dyDescent="0.25">
      <c r="A175" s="11">
        <v>173</v>
      </c>
      <c r="B175" s="39">
        <v>43244</v>
      </c>
      <c r="C175" s="11" t="s">
        <v>432</v>
      </c>
      <c r="D175" s="11" t="s">
        <v>187</v>
      </c>
      <c r="E175" s="11" t="s">
        <v>188</v>
      </c>
      <c r="F175" s="11" t="s">
        <v>142</v>
      </c>
      <c r="G175" s="11" t="s">
        <v>112</v>
      </c>
      <c r="H175" s="11" t="s">
        <v>102</v>
      </c>
      <c r="I175" s="11" t="s">
        <v>193</v>
      </c>
      <c r="J175" s="11" t="s">
        <v>131</v>
      </c>
      <c r="K175" s="11">
        <v>8</v>
      </c>
      <c r="L175" s="11">
        <v>10</v>
      </c>
      <c r="M175" s="11">
        <v>10</v>
      </c>
      <c r="N175" s="11">
        <v>7</v>
      </c>
      <c r="O175" s="11">
        <v>7</v>
      </c>
      <c r="P175" s="11">
        <v>7</v>
      </c>
      <c r="Q175" s="11">
        <v>7</v>
      </c>
      <c r="R175" s="11">
        <v>7</v>
      </c>
      <c r="S175" s="11">
        <v>7</v>
      </c>
      <c r="T175" s="11" t="s">
        <v>102</v>
      </c>
      <c r="U175" s="11" t="s">
        <v>104</v>
      </c>
      <c r="V175" s="11">
        <v>7</v>
      </c>
      <c r="W175" s="11" t="s">
        <v>106</v>
      </c>
      <c r="X175" s="11" t="s">
        <v>106</v>
      </c>
      <c r="Y175" s="11" t="s">
        <v>105</v>
      </c>
      <c r="Z175" s="11" t="s">
        <v>106</v>
      </c>
      <c r="AA175" s="11" t="s">
        <v>106</v>
      </c>
      <c r="AB175" s="11" t="s">
        <v>106</v>
      </c>
      <c r="AC175" s="11" t="s">
        <v>105</v>
      </c>
      <c r="AD175" s="36" t="s">
        <v>440</v>
      </c>
      <c r="AE175" s="11" t="s">
        <v>111</v>
      </c>
      <c r="AF175" s="11" t="s">
        <v>111</v>
      </c>
      <c r="AG175" s="11" t="s">
        <v>110</v>
      </c>
      <c r="AH175" s="11" t="s">
        <v>110</v>
      </c>
      <c r="AI175" s="11" t="s">
        <v>110</v>
      </c>
      <c r="AJ175" s="11" t="s">
        <v>110</v>
      </c>
      <c r="AK175" s="11" t="s">
        <v>109</v>
      </c>
    </row>
    <row r="176" spans="1:37" ht="37.5" hidden="1" x14ac:dyDescent="0.25">
      <c r="A176" s="11">
        <v>174</v>
      </c>
      <c r="B176" s="39">
        <v>43244</v>
      </c>
      <c r="C176" s="11" t="s">
        <v>432</v>
      </c>
      <c r="D176" s="11" t="s">
        <v>187</v>
      </c>
      <c r="E176" s="11" t="s">
        <v>188</v>
      </c>
      <c r="F176" s="11" t="s">
        <v>134</v>
      </c>
      <c r="G176" s="11" t="s">
        <v>154</v>
      </c>
      <c r="H176" s="11" t="s">
        <v>102</v>
      </c>
      <c r="I176" s="11" t="s">
        <v>193</v>
      </c>
      <c r="J176" s="11" t="s">
        <v>131</v>
      </c>
      <c r="K176" s="11">
        <v>10</v>
      </c>
      <c r="L176" s="11">
        <v>10</v>
      </c>
      <c r="M176" s="11">
        <v>4</v>
      </c>
      <c r="N176" s="11">
        <v>9</v>
      </c>
      <c r="O176" s="11">
        <v>9</v>
      </c>
      <c r="P176" s="11">
        <v>6</v>
      </c>
      <c r="Q176" s="11">
        <v>5</v>
      </c>
      <c r="R176" s="11">
        <v>6</v>
      </c>
      <c r="S176" s="11">
        <v>5</v>
      </c>
      <c r="T176" s="11" t="s">
        <v>102</v>
      </c>
      <c r="U176" s="11" t="s">
        <v>104</v>
      </c>
      <c r="V176" s="11">
        <v>9</v>
      </c>
      <c r="W176" s="11" t="s">
        <v>106</v>
      </c>
      <c r="X176" s="11" t="s">
        <v>105</v>
      </c>
      <c r="Y176" s="11" t="s">
        <v>106</v>
      </c>
      <c r="Z176" s="11" t="s">
        <v>105</v>
      </c>
      <c r="AA176" s="11" t="s">
        <v>106</v>
      </c>
      <c r="AB176" s="11" t="s">
        <v>158</v>
      </c>
      <c r="AC176" s="11" t="s">
        <v>105</v>
      </c>
      <c r="AD176" s="36" t="s">
        <v>91</v>
      </c>
      <c r="AE176" s="11" t="s">
        <v>110</v>
      </c>
      <c r="AF176" s="11" t="s">
        <v>110</v>
      </c>
      <c r="AG176" s="11" t="s">
        <v>110</v>
      </c>
      <c r="AH176" s="11" t="s">
        <v>109</v>
      </c>
      <c r="AI176" s="11" t="s">
        <v>109</v>
      </c>
      <c r="AJ176" s="11" t="s">
        <v>109</v>
      </c>
      <c r="AK176" s="11" t="s">
        <v>109</v>
      </c>
    </row>
    <row r="177" spans="1:37" ht="37.5" hidden="1" x14ac:dyDescent="0.25">
      <c r="A177" s="11">
        <v>175</v>
      </c>
      <c r="B177" s="39">
        <v>43244</v>
      </c>
      <c r="C177" s="11" t="s">
        <v>432</v>
      </c>
      <c r="D177" s="11" t="s">
        <v>187</v>
      </c>
      <c r="E177" s="11" t="s">
        <v>188</v>
      </c>
      <c r="F177" s="11" t="s">
        <v>142</v>
      </c>
      <c r="G177" s="11" t="s">
        <v>112</v>
      </c>
      <c r="H177" s="11" t="s">
        <v>102</v>
      </c>
      <c r="I177" s="11" t="s">
        <v>193</v>
      </c>
      <c r="J177" s="11" t="s">
        <v>131</v>
      </c>
      <c r="K177" s="11">
        <v>10</v>
      </c>
      <c r="L177" s="11">
        <v>7</v>
      </c>
      <c r="M177" s="11">
        <v>10</v>
      </c>
      <c r="N177" s="11">
        <v>8</v>
      </c>
      <c r="O177" s="11">
        <v>9</v>
      </c>
      <c r="P177" s="11">
        <v>8</v>
      </c>
      <c r="Q177" s="11">
        <v>7</v>
      </c>
      <c r="R177" s="11">
        <v>7</v>
      </c>
      <c r="S177" s="11">
        <v>7</v>
      </c>
      <c r="T177" s="11" t="s">
        <v>102</v>
      </c>
      <c r="U177" s="11" t="s">
        <v>104</v>
      </c>
      <c r="V177" s="11">
        <v>10</v>
      </c>
      <c r="W177" s="11" t="s">
        <v>106</v>
      </c>
      <c r="X177" s="11" t="s">
        <v>107</v>
      </c>
      <c r="Y177" s="11" t="s">
        <v>105</v>
      </c>
      <c r="Z177" s="11" t="s">
        <v>158</v>
      </c>
      <c r="AA177" s="11" t="s">
        <v>107</v>
      </c>
      <c r="AB177" s="11" t="s">
        <v>107</v>
      </c>
      <c r="AC177" s="11" t="s">
        <v>158</v>
      </c>
      <c r="AD177" s="36" t="s">
        <v>441</v>
      </c>
      <c r="AE177" s="11" t="s">
        <v>110</v>
      </c>
      <c r="AF177" s="11" t="s">
        <v>110</v>
      </c>
      <c r="AG177" s="11" t="s">
        <v>110</v>
      </c>
      <c r="AH177" s="11" t="s">
        <v>110</v>
      </c>
      <c r="AI177" s="11" t="s">
        <v>110</v>
      </c>
      <c r="AJ177" s="11" t="s">
        <v>110</v>
      </c>
      <c r="AK177" s="11" t="s">
        <v>117</v>
      </c>
    </row>
    <row r="178" spans="1:37" ht="25" hidden="1" x14ac:dyDescent="0.25">
      <c r="A178" s="11">
        <v>176</v>
      </c>
      <c r="B178" s="39">
        <v>43244</v>
      </c>
      <c r="C178" s="11" t="s">
        <v>432</v>
      </c>
      <c r="D178" s="11" t="s">
        <v>187</v>
      </c>
      <c r="E178" s="11" t="s">
        <v>188</v>
      </c>
      <c r="F178" s="11" t="s">
        <v>134</v>
      </c>
      <c r="G178" s="11" t="s">
        <v>154</v>
      </c>
      <c r="H178" s="11" t="s">
        <v>102</v>
      </c>
      <c r="I178" s="11" t="s">
        <v>193</v>
      </c>
      <c r="J178" s="11" t="s">
        <v>131</v>
      </c>
      <c r="K178" s="11">
        <v>9</v>
      </c>
      <c r="L178" s="11">
        <v>9</v>
      </c>
      <c r="M178" s="11">
        <v>9</v>
      </c>
      <c r="N178" s="11">
        <v>10</v>
      </c>
      <c r="O178" s="11">
        <v>10</v>
      </c>
      <c r="P178" s="11">
        <v>10</v>
      </c>
      <c r="Q178" s="11">
        <v>10</v>
      </c>
      <c r="R178" s="11">
        <v>10</v>
      </c>
      <c r="S178" s="11">
        <v>10</v>
      </c>
      <c r="T178" s="11" t="s">
        <v>131</v>
      </c>
      <c r="U178" s="11" t="s">
        <v>104</v>
      </c>
      <c r="V178" s="11">
        <v>10</v>
      </c>
      <c r="W178" s="11" t="s">
        <v>106</v>
      </c>
      <c r="X178" s="11" t="s">
        <v>106</v>
      </c>
      <c r="Y178" s="11" t="s">
        <v>105</v>
      </c>
      <c r="Z178" s="11" t="s">
        <v>105</v>
      </c>
      <c r="AA178" s="11" t="s">
        <v>105</v>
      </c>
      <c r="AB178" s="11" t="s">
        <v>107</v>
      </c>
      <c r="AC178" s="11" t="s">
        <v>105</v>
      </c>
      <c r="AD178" s="36" t="s">
        <v>91</v>
      </c>
      <c r="AE178" s="11" t="s">
        <v>111</v>
      </c>
      <c r="AF178" s="11" t="s">
        <v>111</v>
      </c>
      <c r="AG178" s="11" t="s">
        <v>111</v>
      </c>
      <c r="AH178" s="11" t="s">
        <v>111</v>
      </c>
      <c r="AI178" s="11" t="s">
        <v>111</v>
      </c>
      <c r="AJ178" s="11" t="s">
        <v>111</v>
      </c>
      <c r="AK178" s="11" t="s">
        <v>111</v>
      </c>
    </row>
    <row r="179" spans="1:37" ht="15.75" hidden="1" customHeight="1" x14ac:dyDescent="0.25">
      <c r="A179" s="11">
        <v>177</v>
      </c>
      <c r="B179" s="39">
        <v>43244</v>
      </c>
      <c r="C179" s="11" t="s">
        <v>432</v>
      </c>
      <c r="D179" s="11" t="s">
        <v>187</v>
      </c>
      <c r="E179" s="11" t="s">
        <v>188</v>
      </c>
      <c r="F179" s="11" t="s">
        <v>142</v>
      </c>
      <c r="G179" s="11" t="s">
        <v>144</v>
      </c>
      <c r="H179" s="11" t="s">
        <v>102</v>
      </c>
      <c r="I179" s="11" t="s">
        <v>193</v>
      </c>
      <c r="J179" s="11" t="s">
        <v>131</v>
      </c>
      <c r="K179" s="11">
        <v>5</v>
      </c>
      <c r="L179" s="11">
        <v>5</v>
      </c>
      <c r="M179" s="11">
        <v>10</v>
      </c>
      <c r="N179" s="11">
        <v>8</v>
      </c>
      <c r="O179" s="11">
        <v>8</v>
      </c>
      <c r="P179" s="11">
        <v>10</v>
      </c>
      <c r="Q179" s="11">
        <v>5</v>
      </c>
      <c r="R179" s="11">
        <v>5</v>
      </c>
      <c r="S179" s="11">
        <v>10</v>
      </c>
      <c r="T179" s="11" t="s">
        <v>193</v>
      </c>
      <c r="U179" s="11" t="s">
        <v>104</v>
      </c>
      <c r="V179" s="11">
        <v>10</v>
      </c>
      <c r="W179" s="11" t="s">
        <v>106</v>
      </c>
      <c r="X179" s="11" t="s">
        <v>107</v>
      </c>
      <c r="Y179" s="11" t="s">
        <v>107</v>
      </c>
      <c r="Z179" s="11" t="s">
        <v>107</v>
      </c>
      <c r="AA179" s="11" t="s">
        <v>106</v>
      </c>
      <c r="AB179" s="11" t="s">
        <v>107</v>
      </c>
      <c r="AC179" s="11" t="s">
        <v>107</v>
      </c>
      <c r="AD179" s="36" t="s">
        <v>91</v>
      </c>
      <c r="AE179" s="11" t="s">
        <v>111</v>
      </c>
      <c r="AF179" s="11" t="s">
        <v>111</v>
      </c>
      <c r="AG179" s="11" t="s">
        <v>111</v>
      </c>
      <c r="AH179" s="11" t="s">
        <v>111</v>
      </c>
      <c r="AI179" s="11" t="s">
        <v>111</v>
      </c>
      <c r="AJ179" s="11" t="s">
        <v>111</v>
      </c>
      <c r="AK179" s="11" t="s">
        <v>111</v>
      </c>
    </row>
    <row r="180" spans="1:37" ht="15.75" hidden="1" customHeight="1" x14ac:dyDescent="0.25">
      <c r="A180" s="11">
        <v>178</v>
      </c>
      <c r="B180" s="39">
        <v>43244</v>
      </c>
      <c r="C180" s="11" t="s">
        <v>432</v>
      </c>
      <c r="D180" s="11" t="s">
        <v>187</v>
      </c>
      <c r="E180" s="11" t="s">
        <v>188</v>
      </c>
      <c r="F180" s="11" t="s">
        <v>142</v>
      </c>
      <c r="G180" s="11" t="s">
        <v>144</v>
      </c>
      <c r="H180" s="11" t="s">
        <v>102</v>
      </c>
      <c r="I180" s="11" t="s">
        <v>193</v>
      </c>
      <c r="J180" s="11" t="s">
        <v>131</v>
      </c>
      <c r="K180" s="11">
        <v>7</v>
      </c>
      <c r="L180" s="11">
        <v>8</v>
      </c>
      <c r="M180" s="11">
        <v>2</v>
      </c>
      <c r="N180" s="11">
        <v>8</v>
      </c>
      <c r="O180" s="11">
        <v>8</v>
      </c>
      <c r="P180" s="11">
        <v>2</v>
      </c>
      <c r="Q180" s="11">
        <v>8</v>
      </c>
      <c r="R180" s="11">
        <v>7</v>
      </c>
      <c r="S180" s="11">
        <v>3</v>
      </c>
      <c r="T180" s="11" t="s">
        <v>131</v>
      </c>
      <c r="U180" s="11" t="s">
        <v>104</v>
      </c>
      <c r="V180" s="11">
        <v>9</v>
      </c>
      <c r="W180" s="11" t="s">
        <v>106</v>
      </c>
      <c r="X180" s="11" t="s">
        <v>106</v>
      </c>
      <c r="Y180" s="11" t="s">
        <v>107</v>
      </c>
      <c r="Z180" s="11" t="s">
        <v>106</v>
      </c>
      <c r="AA180" s="11" t="s">
        <v>106</v>
      </c>
      <c r="AB180" s="11" t="s">
        <v>107</v>
      </c>
      <c r="AC180" s="11" t="s">
        <v>105</v>
      </c>
      <c r="AD180" s="36" t="s">
        <v>91</v>
      </c>
      <c r="AE180" s="11" t="s">
        <v>110</v>
      </c>
      <c r="AF180" s="11" t="s">
        <v>110</v>
      </c>
      <c r="AG180" s="11" t="s">
        <v>109</v>
      </c>
      <c r="AH180" s="11" t="s">
        <v>110</v>
      </c>
      <c r="AI180" s="11" t="s">
        <v>110</v>
      </c>
      <c r="AJ180" s="11" t="s">
        <v>110</v>
      </c>
      <c r="AK180" s="11" t="s">
        <v>109</v>
      </c>
    </row>
    <row r="181" spans="1:37" ht="15.75" hidden="1" customHeight="1" x14ac:dyDescent="0.25">
      <c r="A181" s="11">
        <v>179</v>
      </c>
      <c r="B181" s="39">
        <v>43244</v>
      </c>
      <c r="C181" s="11" t="s">
        <v>432</v>
      </c>
      <c r="D181" s="11" t="s">
        <v>187</v>
      </c>
      <c r="E181" s="11" t="s">
        <v>188</v>
      </c>
      <c r="F181" s="11" t="s">
        <v>134</v>
      </c>
      <c r="G181" s="11" t="s">
        <v>135</v>
      </c>
      <c r="H181" s="11" t="s">
        <v>102</v>
      </c>
      <c r="I181" s="11" t="s">
        <v>193</v>
      </c>
      <c r="J181" s="11" t="s">
        <v>131</v>
      </c>
      <c r="K181" s="11">
        <v>6</v>
      </c>
      <c r="L181" s="11">
        <v>4</v>
      </c>
      <c r="M181" s="11">
        <v>1</v>
      </c>
      <c r="N181" s="11">
        <v>9</v>
      </c>
      <c r="O181" s="11">
        <v>9</v>
      </c>
      <c r="P181" s="11">
        <v>9</v>
      </c>
      <c r="Q181" s="11">
        <v>5</v>
      </c>
      <c r="R181" s="11">
        <v>5</v>
      </c>
      <c r="S181" s="11">
        <v>5</v>
      </c>
      <c r="T181" s="11" t="s">
        <v>193</v>
      </c>
      <c r="U181" s="11" t="s">
        <v>104</v>
      </c>
      <c r="V181" s="11">
        <v>8</v>
      </c>
      <c r="W181" s="11" t="s">
        <v>105</v>
      </c>
      <c r="X181" s="11" t="s">
        <v>106</v>
      </c>
      <c r="Y181" s="11" t="s">
        <v>106</v>
      </c>
      <c r="Z181" s="11" t="s">
        <v>106</v>
      </c>
      <c r="AA181" s="11" t="s">
        <v>106</v>
      </c>
      <c r="AB181" s="11" t="s">
        <v>106</v>
      </c>
      <c r="AC181" s="11" t="s">
        <v>105</v>
      </c>
      <c r="AD181" s="36" t="s">
        <v>91</v>
      </c>
      <c r="AE181" s="11" t="s">
        <v>109</v>
      </c>
      <c r="AF181" s="11" t="s">
        <v>109</v>
      </c>
      <c r="AG181" s="11" t="s">
        <v>109</v>
      </c>
      <c r="AH181" s="11" t="s">
        <v>109</v>
      </c>
      <c r="AI181" s="11" t="s">
        <v>109</v>
      </c>
      <c r="AJ181" s="11" t="s">
        <v>109</v>
      </c>
      <c r="AK181" s="11" t="s">
        <v>109</v>
      </c>
    </row>
    <row r="182" spans="1:37" ht="15.75" hidden="1" customHeight="1" x14ac:dyDescent="0.25">
      <c r="A182" s="11">
        <v>180</v>
      </c>
      <c r="B182" s="39">
        <v>43244</v>
      </c>
      <c r="C182" s="11" t="s">
        <v>432</v>
      </c>
      <c r="D182" s="11" t="s">
        <v>187</v>
      </c>
      <c r="E182" s="11" t="s">
        <v>188</v>
      </c>
      <c r="F182" s="11" t="s">
        <v>142</v>
      </c>
      <c r="G182" s="11" t="s">
        <v>144</v>
      </c>
      <c r="H182" s="11" t="s">
        <v>102</v>
      </c>
      <c r="I182" s="11" t="s">
        <v>193</v>
      </c>
      <c r="J182" s="11" t="s">
        <v>131</v>
      </c>
      <c r="K182" s="11">
        <v>5</v>
      </c>
      <c r="L182" s="11">
        <v>7</v>
      </c>
      <c r="M182" s="11">
        <v>8</v>
      </c>
      <c r="N182" s="11">
        <v>6</v>
      </c>
      <c r="O182" s="11">
        <v>7</v>
      </c>
      <c r="P182" s="11">
        <v>8</v>
      </c>
      <c r="Q182" s="11">
        <v>6</v>
      </c>
      <c r="R182" s="11">
        <v>7</v>
      </c>
      <c r="S182" s="11">
        <v>8</v>
      </c>
      <c r="T182" s="11" t="s">
        <v>131</v>
      </c>
      <c r="U182" s="11" t="s">
        <v>104</v>
      </c>
      <c r="V182" s="11">
        <v>10</v>
      </c>
      <c r="W182" s="11" t="s">
        <v>106</v>
      </c>
      <c r="X182" s="11" t="s">
        <v>106</v>
      </c>
      <c r="Y182" s="11" t="s">
        <v>107</v>
      </c>
      <c r="Z182" s="11" t="s">
        <v>107</v>
      </c>
      <c r="AA182" s="11" t="s">
        <v>107</v>
      </c>
      <c r="AB182" s="11" t="s">
        <v>107</v>
      </c>
      <c r="AC182" s="11" t="s">
        <v>106</v>
      </c>
      <c r="AD182" s="36" t="s">
        <v>91</v>
      </c>
      <c r="AE182" s="11" t="s">
        <v>110</v>
      </c>
      <c r="AF182" s="11" t="s">
        <v>110</v>
      </c>
      <c r="AG182" s="11" t="s">
        <v>110</v>
      </c>
      <c r="AH182" s="11" t="s">
        <v>111</v>
      </c>
      <c r="AI182" s="11" t="s">
        <v>111</v>
      </c>
      <c r="AJ182" s="11" t="s">
        <v>111</v>
      </c>
      <c r="AK182" s="11" t="s">
        <v>110</v>
      </c>
    </row>
    <row r="183" spans="1:37" ht="15.75" hidden="1" customHeight="1" x14ac:dyDescent="0.25">
      <c r="A183" s="11">
        <v>181</v>
      </c>
      <c r="B183" s="39">
        <v>43244</v>
      </c>
      <c r="C183" s="11" t="s">
        <v>432</v>
      </c>
      <c r="D183" s="11" t="s">
        <v>187</v>
      </c>
      <c r="E183" s="11" t="s">
        <v>188</v>
      </c>
      <c r="F183" s="11" t="s">
        <v>142</v>
      </c>
      <c r="G183" s="11" t="s">
        <v>144</v>
      </c>
      <c r="H183" s="11" t="s">
        <v>102</v>
      </c>
      <c r="I183" s="11" t="s">
        <v>193</v>
      </c>
      <c r="J183" s="11" t="s">
        <v>131</v>
      </c>
      <c r="K183" s="11">
        <v>3</v>
      </c>
      <c r="L183" s="11">
        <v>5</v>
      </c>
      <c r="M183" s="11">
        <v>5</v>
      </c>
      <c r="N183" s="11">
        <v>8</v>
      </c>
      <c r="O183" s="11">
        <v>8</v>
      </c>
      <c r="P183" s="11">
        <v>8</v>
      </c>
      <c r="Q183" s="11">
        <v>10</v>
      </c>
      <c r="R183" s="11">
        <v>10</v>
      </c>
      <c r="S183" s="11">
        <v>8</v>
      </c>
      <c r="T183" s="11" t="s">
        <v>131</v>
      </c>
      <c r="U183" s="11" t="s">
        <v>104</v>
      </c>
      <c r="V183" s="11">
        <v>7</v>
      </c>
      <c r="W183" s="11" t="s">
        <v>105</v>
      </c>
      <c r="X183" s="11" t="s">
        <v>105</v>
      </c>
      <c r="Y183" s="11" t="s">
        <v>106</v>
      </c>
      <c r="Z183" s="11" t="s">
        <v>106</v>
      </c>
      <c r="AA183" s="11" t="s">
        <v>106</v>
      </c>
      <c r="AB183" s="11" t="s">
        <v>106</v>
      </c>
      <c r="AC183" s="11" t="s">
        <v>106</v>
      </c>
      <c r="AD183" s="36" t="s">
        <v>91</v>
      </c>
      <c r="AE183" s="11" t="s">
        <v>110</v>
      </c>
      <c r="AF183" s="11" t="s">
        <v>110</v>
      </c>
      <c r="AG183" s="11" t="s">
        <v>110</v>
      </c>
      <c r="AH183" s="11" t="s">
        <v>110</v>
      </c>
      <c r="AI183" s="11" t="s">
        <v>111</v>
      </c>
      <c r="AJ183" s="11" t="s">
        <v>110</v>
      </c>
      <c r="AK183" s="11" t="s">
        <v>110</v>
      </c>
    </row>
    <row r="184" spans="1:37" ht="15.75" hidden="1" customHeight="1" x14ac:dyDescent="0.25">
      <c r="A184" s="11">
        <v>182</v>
      </c>
      <c r="B184" s="39">
        <v>43244</v>
      </c>
      <c r="C184" s="11" t="s">
        <v>432</v>
      </c>
      <c r="D184" s="11" t="s">
        <v>187</v>
      </c>
      <c r="E184" s="11" t="s">
        <v>188</v>
      </c>
      <c r="F184" s="11" t="s">
        <v>142</v>
      </c>
      <c r="G184" s="11" t="s">
        <v>144</v>
      </c>
      <c r="H184" s="11" t="s">
        <v>102</v>
      </c>
      <c r="I184" s="11" t="s">
        <v>193</v>
      </c>
      <c r="J184" s="11" t="s">
        <v>131</v>
      </c>
      <c r="K184" s="11">
        <v>7</v>
      </c>
      <c r="L184" s="11">
        <v>7</v>
      </c>
      <c r="M184" s="11">
        <v>7</v>
      </c>
      <c r="N184" s="11">
        <v>6</v>
      </c>
      <c r="O184" s="11">
        <v>8</v>
      </c>
      <c r="P184" s="11">
        <v>8</v>
      </c>
      <c r="Q184" s="11">
        <v>5</v>
      </c>
      <c r="R184" s="11">
        <v>5</v>
      </c>
      <c r="S184" s="11">
        <v>5</v>
      </c>
      <c r="T184" s="11" t="s">
        <v>193</v>
      </c>
      <c r="U184" s="11" t="s">
        <v>104</v>
      </c>
      <c r="V184" s="11">
        <v>9</v>
      </c>
      <c r="W184" s="11" t="s">
        <v>106</v>
      </c>
      <c r="X184" s="11" t="s">
        <v>105</v>
      </c>
      <c r="Y184" s="11" t="s">
        <v>106</v>
      </c>
      <c r="Z184" s="11" t="s">
        <v>106</v>
      </c>
      <c r="AA184" s="11" t="s">
        <v>105</v>
      </c>
      <c r="AB184" s="11" t="s">
        <v>105</v>
      </c>
      <c r="AC184" s="11" t="s">
        <v>107</v>
      </c>
      <c r="AD184" s="36" t="s">
        <v>91</v>
      </c>
      <c r="AE184" s="11" t="s">
        <v>111</v>
      </c>
      <c r="AF184" s="11" t="s">
        <v>110</v>
      </c>
      <c r="AG184" s="11" t="s">
        <v>110</v>
      </c>
      <c r="AH184" s="11" t="s">
        <v>110</v>
      </c>
      <c r="AI184" s="11" t="s">
        <v>111</v>
      </c>
      <c r="AJ184" s="11" t="s">
        <v>111</v>
      </c>
      <c r="AK184" s="11" t="s">
        <v>110</v>
      </c>
    </row>
    <row r="185" spans="1:37" ht="15.75" hidden="1" customHeight="1" x14ac:dyDescent="0.25">
      <c r="A185" s="11">
        <v>183</v>
      </c>
      <c r="B185" s="39">
        <v>43244</v>
      </c>
      <c r="C185" s="11" t="s">
        <v>432</v>
      </c>
      <c r="D185" s="11" t="s">
        <v>187</v>
      </c>
      <c r="E185" s="11" t="s">
        <v>188</v>
      </c>
      <c r="F185" s="11" t="s">
        <v>142</v>
      </c>
      <c r="G185" s="11" t="s">
        <v>144</v>
      </c>
      <c r="H185" s="11" t="s">
        <v>102</v>
      </c>
      <c r="I185" s="11" t="s">
        <v>193</v>
      </c>
      <c r="J185" s="11" t="s">
        <v>131</v>
      </c>
      <c r="K185" s="11">
        <v>5</v>
      </c>
      <c r="L185" s="11">
        <v>5</v>
      </c>
      <c r="M185" s="11">
        <v>9</v>
      </c>
      <c r="N185" s="11">
        <v>5</v>
      </c>
      <c r="O185" s="11">
        <v>6</v>
      </c>
      <c r="P185" s="11">
        <v>7</v>
      </c>
      <c r="Q185" s="11">
        <v>5</v>
      </c>
      <c r="R185" s="11">
        <v>5</v>
      </c>
      <c r="S185" s="11">
        <v>6</v>
      </c>
      <c r="T185" s="11" t="s">
        <v>102</v>
      </c>
      <c r="U185" s="11" t="s">
        <v>104</v>
      </c>
      <c r="V185" s="11">
        <v>10</v>
      </c>
      <c r="W185" s="11" t="s">
        <v>106</v>
      </c>
      <c r="X185" s="11" t="s">
        <v>107</v>
      </c>
      <c r="Y185" s="11" t="s">
        <v>105</v>
      </c>
      <c r="Z185" s="11" t="s">
        <v>106</v>
      </c>
      <c r="AA185" s="11" t="s">
        <v>105</v>
      </c>
      <c r="AB185" s="11" t="s">
        <v>106</v>
      </c>
      <c r="AC185" s="11" t="s">
        <v>158</v>
      </c>
      <c r="AD185" s="36" t="s">
        <v>442</v>
      </c>
      <c r="AE185" s="11" t="s">
        <v>110</v>
      </c>
      <c r="AF185" s="11" t="s">
        <v>110</v>
      </c>
      <c r="AG185" s="11" t="s">
        <v>111</v>
      </c>
      <c r="AH185" s="11" t="s">
        <v>109</v>
      </c>
      <c r="AI185" s="11" t="s">
        <v>109</v>
      </c>
      <c r="AJ185" s="11" t="s">
        <v>160</v>
      </c>
      <c r="AK185" s="11" t="s">
        <v>160</v>
      </c>
    </row>
    <row r="186" spans="1:37" ht="15.75" hidden="1" customHeight="1" x14ac:dyDescent="0.25">
      <c r="A186" s="11">
        <v>184</v>
      </c>
      <c r="B186" s="39">
        <v>43244</v>
      </c>
      <c r="C186" s="11" t="s">
        <v>432</v>
      </c>
      <c r="D186" s="11" t="s">
        <v>187</v>
      </c>
      <c r="E186" s="11" t="s">
        <v>188</v>
      </c>
      <c r="F186" s="11" t="s">
        <v>318</v>
      </c>
      <c r="G186" s="11" t="s">
        <v>112</v>
      </c>
      <c r="H186" s="11" t="s">
        <v>102</v>
      </c>
      <c r="I186" s="11" t="s">
        <v>193</v>
      </c>
      <c r="J186" s="11" t="s">
        <v>131</v>
      </c>
      <c r="K186" s="11">
        <v>5</v>
      </c>
      <c r="L186" s="11">
        <v>1</v>
      </c>
      <c r="M186" s="11">
        <v>2</v>
      </c>
      <c r="N186" s="11">
        <v>10</v>
      </c>
      <c r="O186" s="11">
        <v>5</v>
      </c>
      <c r="P186" s="11">
        <v>5</v>
      </c>
      <c r="Q186" s="11">
        <v>10</v>
      </c>
      <c r="R186" s="11">
        <v>5</v>
      </c>
      <c r="S186" s="11">
        <v>1</v>
      </c>
      <c r="T186" s="11" t="s">
        <v>193</v>
      </c>
      <c r="U186" s="11" t="s">
        <v>104</v>
      </c>
      <c r="V186" s="11">
        <v>10</v>
      </c>
      <c r="W186" s="11" t="s">
        <v>106</v>
      </c>
      <c r="X186" s="11" t="s">
        <v>107</v>
      </c>
      <c r="Y186" s="11" t="s">
        <v>107</v>
      </c>
      <c r="Z186" s="11" t="s">
        <v>107</v>
      </c>
      <c r="AA186" s="11" t="s">
        <v>106</v>
      </c>
      <c r="AB186" s="11" t="s">
        <v>107</v>
      </c>
      <c r="AC186" s="11" t="s">
        <v>105</v>
      </c>
      <c r="AD186" s="41" t="s">
        <v>443</v>
      </c>
      <c r="AE186" s="11" t="s">
        <v>111</v>
      </c>
      <c r="AF186" s="11" t="s">
        <v>111</v>
      </c>
      <c r="AG186" s="11" t="s">
        <v>111</v>
      </c>
      <c r="AH186" s="11" t="s">
        <v>111</v>
      </c>
      <c r="AI186" s="11" t="s">
        <v>110</v>
      </c>
      <c r="AJ186" s="11" t="s">
        <v>111</v>
      </c>
      <c r="AK186" s="11" t="s">
        <v>109</v>
      </c>
    </row>
    <row r="187" spans="1:37" ht="15.75" hidden="1" customHeight="1" x14ac:dyDescent="0.25">
      <c r="A187" s="11">
        <v>185</v>
      </c>
      <c r="B187" s="39">
        <v>43244</v>
      </c>
      <c r="C187" s="11" t="s">
        <v>432</v>
      </c>
      <c r="D187" s="11" t="s">
        <v>187</v>
      </c>
      <c r="E187" s="11" t="s">
        <v>188</v>
      </c>
      <c r="F187" s="11" t="s">
        <v>318</v>
      </c>
      <c r="G187" s="11" t="s">
        <v>94</v>
      </c>
      <c r="H187" s="11" t="s">
        <v>102</v>
      </c>
      <c r="I187" s="11" t="s">
        <v>193</v>
      </c>
      <c r="J187" s="11" t="s">
        <v>131</v>
      </c>
      <c r="K187" s="11">
        <v>5</v>
      </c>
      <c r="L187" s="11">
        <v>6</v>
      </c>
      <c r="M187" s="11">
        <v>7</v>
      </c>
      <c r="N187" s="11">
        <v>4</v>
      </c>
      <c r="O187" s="11">
        <v>6</v>
      </c>
      <c r="P187" s="11">
        <v>6</v>
      </c>
      <c r="Q187" s="11">
        <v>5</v>
      </c>
      <c r="R187" s="11">
        <v>8</v>
      </c>
      <c r="S187" s="11">
        <v>7</v>
      </c>
      <c r="T187" s="11" t="s">
        <v>131</v>
      </c>
      <c r="U187" s="11" t="s">
        <v>104</v>
      </c>
      <c r="V187" s="11">
        <v>7</v>
      </c>
      <c r="W187" s="11" t="s">
        <v>105</v>
      </c>
      <c r="X187" s="11" t="s">
        <v>106</v>
      </c>
      <c r="Y187" s="11" t="s">
        <v>105</v>
      </c>
      <c r="Z187" s="11" t="s">
        <v>107</v>
      </c>
      <c r="AA187" s="11" t="s">
        <v>105</v>
      </c>
      <c r="AB187" s="11" t="s">
        <v>106</v>
      </c>
      <c r="AC187" s="11" t="s">
        <v>105</v>
      </c>
      <c r="AD187" s="36" t="s">
        <v>91</v>
      </c>
      <c r="AE187" s="11" t="s">
        <v>109</v>
      </c>
      <c r="AF187" s="11" t="s">
        <v>111</v>
      </c>
      <c r="AG187" s="11" t="s">
        <v>110</v>
      </c>
      <c r="AH187" s="11" t="s">
        <v>110</v>
      </c>
      <c r="AI187" s="11" t="s">
        <v>110</v>
      </c>
      <c r="AJ187" s="11" t="s">
        <v>110</v>
      </c>
      <c r="AK187" s="11" t="s">
        <v>160</v>
      </c>
    </row>
    <row r="188" spans="1:37" ht="15.75" hidden="1" customHeight="1" x14ac:dyDescent="0.25">
      <c r="A188" s="11">
        <v>186</v>
      </c>
      <c r="B188" s="39">
        <v>43244</v>
      </c>
      <c r="C188" s="11" t="s">
        <v>165</v>
      </c>
      <c r="D188" s="11" t="s">
        <v>209</v>
      </c>
      <c r="E188" s="11" t="s">
        <v>89</v>
      </c>
      <c r="F188" s="11" t="s">
        <v>318</v>
      </c>
      <c r="G188" s="11" t="s">
        <v>112</v>
      </c>
      <c r="H188" s="11" t="s">
        <v>190</v>
      </c>
      <c r="I188" s="11" t="s">
        <v>101</v>
      </c>
      <c r="J188" s="11" t="s">
        <v>102</v>
      </c>
      <c r="K188" s="11">
        <v>8</v>
      </c>
      <c r="L188" s="11">
        <v>9</v>
      </c>
      <c r="M188" s="11">
        <v>5</v>
      </c>
      <c r="N188" s="11">
        <v>8</v>
      </c>
      <c r="O188" s="11">
        <v>8</v>
      </c>
      <c r="P188" s="11">
        <v>8</v>
      </c>
      <c r="Q188" s="11">
        <v>8</v>
      </c>
      <c r="R188" s="11">
        <v>8</v>
      </c>
      <c r="S188" s="11">
        <v>8</v>
      </c>
      <c r="T188" s="11" t="s">
        <v>102</v>
      </c>
      <c r="U188" s="11" t="s">
        <v>104</v>
      </c>
      <c r="V188" s="11">
        <v>7</v>
      </c>
      <c r="W188" s="11" t="s">
        <v>106</v>
      </c>
      <c r="X188" s="11" t="s">
        <v>105</v>
      </c>
      <c r="Y188" s="11" t="s">
        <v>158</v>
      </c>
      <c r="Z188" s="11" t="s">
        <v>158</v>
      </c>
      <c r="AA188" s="11" t="s">
        <v>105</v>
      </c>
      <c r="AB188" s="11" t="s">
        <v>105</v>
      </c>
      <c r="AC188" s="11" t="s">
        <v>106</v>
      </c>
      <c r="AD188" s="36" t="s">
        <v>91</v>
      </c>
      <c r="AE188" s="11" t="s">
        <v>109</v>
      </c>
      <c r="AF188" s="11" t="s">
        <v>109</v>
      </c>
      <c r="AG188" s="11" t="s">
        <v>109</v>
      </c>
      <c r="AH188" s="11" t="s">
        <v>109</v>
      </c>
      <c r="AI188" s="11" t="s">
        <v>109</v>
      </c>
      <c r="AJ188" s="11" t="s">
        <v>109</v>
      </c>
      <c r="AK188" s="11" t="s">
        <v>110</v>
      </c>
    </row>
    <row r="189" spans="1:37" ht="15.75" hidden="1" customHeight="1" x14ac:dyDescent="0.25">
      <c r="A189" s="11">
        <v>187</v>
      </c>
      <c r="B189" s="39">
        <v>43244</v>
      </c>
      <c r="C189" s="11" t="s">
        <v>165</v>
      </c>
      <c r="D189" s="11" t="s">
        <v>209</v>
      </c>
      <c r="E189" s="11" t="s">
        <v>89</v>
      </c>
      <c r="F189" s="11" t="s">
        <v>134</v>
      </c>
      <c r="G189" s="11" t="s">
        <v>154</v>
      </c>
      <c r="H189" s="11" t="s">
        <v>190</v>
      </c>
      <c r="I189" s="11" t="s">
        <v>101</v>
      </c>
      <c r="J189" s="11" t="s">
        <v>102</v>
      </c>
      <c r="K189" s="11">
        <v>9</v>
      </c>
      <c r="L189" s="11">
        <v>9</v>
      </c>
      <c r="M189" s="11">
        <v>8</v>
      </c>
      <c r="N189" s="11">
        <v>9</v>
      </c>
      <c r="O189" s="11">
        <v>9</v>
      </c>
      <c r="P189" s="11">
        <v>7</v>
      </c>
      <c r="Q189" s="11">
        <v>9</v>
      </c>
      <c r="R189" s="11">
        <v>9</v>
      </c>
      <c r="S189" s="11">
        <v>7</v>
      </c>
      <c r="T189" s="11" t="s">
        <v>190</v>
      </c>
      <c r="U189" s="11" t="s">
        <v>104</v>
      </c>
      <c r="V189" s="11">
        <v>10</v>
      </c>
      <c r="W189" s="11" t="s">
        <v>106</v>
      </c>
      <c r="X189" s="11" t="s">
        <v>106</v>
      </c>
      <c r="Y189" s="11" t="s">
        <v>106</v>
      </c>
      <c r="Z189" s="11" t="s">
        <v>106</v>
      </c>
      <c r="AA189" s="11" t="s">
        <v>106</v>
      </c>
      <c r="AB189" s="11" t="s">
        <v>106</v>
      </c>
      <c r="AC189" s="11" t="s">
        <v>105</v>
      </c>
      <c r="AD189" s="36" t="s">
        <v>91</v>
      </c>
      <c r="AE189" s="11" t="s">
        <v>110</v>
      </c>
      <c r="AF189" s="11" t="s">
        <v>110</v>
      </c>
      <c r="AG189" s="11" t="s">
        <v>110</v>
      </c>
      <c r="AH189" s="11" t="s">
        <v>110</v>
      </c>
      <c r="AI189" s="11" t="s">
        <v>110</v>
      </c>
      <c r="AJ189" s="11" t="s">
        <v>110</v>
      </c>
      <c r="AK189" s="11" t="s">
        <v>109</v>
      </c>
    </row>
    <row r="190" spans="1:37" ht="15.75" hidden="1" customHeight="1" x14ac:dyDescent="0.25">
      <c r="A190" s="11">
        <v>188</v>
      </c>
      <c r="B190" s="39">
        <v>43244</v>
      </c>
      <c r="C190" s="11" t="s">
        <v>165</v>
      </c>
      <c r="D190" s="11" t="s">
        <v>209</v>
      </c>
      <c r="E190" s="11" t="s">
        <v>89</v>
      </c>
      <c r="F190" s="11" t="s">
        <v>112</v>
      </c>
      <c r="G190" s="11" t="s">
        <v>112</v>
      </c>
      <c r="H190" s="11" t="s">
        <v>190</v>
      </c>
      <c r="I190" s="11" t="s">
        <v>101</v>
      </c>
      <c r="J190" s="11" t="s">
        <v>102</v>
      </c>
      <c r="K190" s="11">
        <v>7</v>
      </c>
      <c r="L190" s="11">
        <v>8</v>
      </c>
      <c r="M190" s="11">
        <v>9</v>
      </c>
      <c r="N190" s="11">
        <v>6</v>
      </c>
      <c r="O190" s="11">
        <v>7</v>
      </c>
      <c r="P190" s="11">
        <v>5</v>
      </c>
      <c r="Q190" s="11">
        <v>8</v>
      </c>
      <c r="R190" s="11">
        <v>8</v>
      </c>
      <c r="S190" s="11">
        <v>8</v>
      </c>
      <c r="T190" s="11" t="s">
        <v>101</v>
      </c>
      <c r="U190" s="11" t="s">
        <v>104</v>
      </c>
      <c r="V190" s="11">
        <v>8</v>
      </c>
      <c r="W190" s="11" t="s">
        <v>105</v>
      </c>
      <c r="X190" s="11" t="s">
        <v>106</v>
      </c>
      <c r="Y190" s="11" t="s">
        <v>105</v>
      </c>
      <c r="Z190" s="11" t="s">
        <v>105</v>
      </c>
      <c r="AA190" s="11" t="s">
        <v>105</v>
      </c>
      <c r="AB190" s="11" t="s">
        <v>106</v>
      </c>
      <c r="AC190" s="11" t="s">
        <v>158</v>
      </c>
      <c r="AD190" s="36" t="s">
        <v>91</v>
      </c>
      <c r="AE190" s="11" t="s">
        <v>109</v>
      </c>
      <c r="AF190" s="11" t="s">
        <v>109</v>
      </c>
      <c r="AG190" s="11" t="s">
        <v>109</v>
      </c>
      <c r="AH190" s="11" t="s">
        <v>109</v>
      </c>
      <c r="AI190" s="11" t="s">
        <v>109</v>
      </c>
      <c r="AJ190" s="11" t="s">
        <v>109</v>
      </c>
      <c r="AK190" s="11" t="s">
        <v>160</v>
      </c>
    </row>
    <row r="191" spans="1:37" ht="15.75" hidden="1" customHeight="1" x14ac:dyDescent="0.25">
      <c r="A191" s="11">
        <v>189</v>
      </c>
      <c r="B191" s="39">
        <v>43244</v>
      </c>
      <c r="C191" s="11" t="s">
        <v>165</v>
      </c>
      <c r="D191" s="11" t="s">
        <v>446</v>
      </c>
      <c r="E191" s="11" t="s">
        <v>89</v>
      </c>
      <c r="F191" s="11" t="s">
        <v>112</v>
      </c>
      <c r="G191" s="11" t="s">
        <v>112</v>
      </c>
      <c r="H191" s="11" t="s">
        <v>190</v>
      </c>
      <c r="I191" s="11" t="s">
        <v>101</v>
      </c>
      <c r="J191" s="11" t="s">
        <v>102</v>
      </c>
      <c r="K191" s="11">
        <v>5</v>
      </c>
      <c r="L191" s="11">
        <v>10</v>
      </c>
      <c r="M191" s="11">
        <v>8</v>
      </c>
      <c r="N191" s="11">
        <v>1</v>
      </c>
      <c r="O191" s="11">
        <v>10</v>
      </c>
      <c r="P191" s="11">
        <v>8</v>
      </c>
      <c r="Q191" s="11">
        <v>5</v>
      </c>
      <c r="R191" s="11">
        <v>10</v>
      </c>
      <c r="S191" s="11">
        <v>10</v>
      </c>
      <c r="T191" s="11" t="s">
        <v>102</v>
      </c>
      <c r="U191" s="11" t="s">
        <v>104</v>
      </c>
      <c r="V191" s="11">
        <v>9</v>
      </c>
      <c r="W191" s="11" t="s">
        <v>106</v>
      </c>
      <c r="X191" s="11" t="s">
        <v>107</v>
      </c>
      <c r="Y191" s="11" t="s">
        <v>107</v>
      </c>
      <c r="Z191" s="11" t="s">
        <v>107</v>
      </c>
      <c r="AA191" s="11" t="s">
        <v>107</v>
      </c>
      <c r="AB191" s="11" t="s">
        <v>107</v>
      </c>
      <c r="AC191" s="11" t="s">
        <v>106</v>
      </c>
      <c r="AD191" s="36" t="s">
        <v>91</v>
      </c>
      <c r="AE191" s="11" t="s">
        <v>111</v>
      </c>
      <c r="AF191" s="11" t="s">
        <v>111</v>
      </c>
      <c r="AG191" s="11" t="s">
        <v>111</v>
      </c>
      <c r="AH191" s="11" t="s">
        <v>111</v>
      </c>
      <c r="AI191" s="11" t="s">
        <v>111</v>
      </c>
      <c r="AJ191" s="11" t="s">
        <v>111</v>
      </c>
      <c r="AK191" s="11" t="s">
        <v>111</v>
      </c>
    </row>
    <row r="192" spans="1:37" ht="15.75" hidden="1" customHeight="1" x14ac:dyDescent="0.25">
      <c r="A192" s="11">
        <v>190</v>
      </c>
      <c r="B192" s="39">
        <v>43244</v>
      </c>
      <c r="C192" s="11" t="s">
        <v>165</v>
      </c>
      <c r="D192" s="11" t="s">
        <v>447</v>
      </c>
      <c r="E192" s="11" t="s">
        <v>89</v>
      </c>
      <c r="F192" s="11" t="s">
        <v>112</v>
      </c>
      <c r="G192" s="11" t="s">
        <v>112</v>
      </c>
      <c r="H192" s="11" t="s">
        <v>190</v>
      </c>
      <c r="I192" s="11" t="s">
        <v>101</v>
      </c>
      <c r="J192" s="11" t="s">
        <v>102</v>
      </c>
      <c r="K192" s="11">
        <v>10</v>
      </c>
      <c r="L192" s="11">
        <v>10</v>
      </c>
      <c r="M192" s="11">
        <v>5</v>
      </c>
      <c r="N192" s="11">
        <v>10</v>
      </c>
      <c r="O192" s="11">
        <v>10</v>
      </c>
      <c r="P192" s="11">
        <v>10</v>
      </c>
      <c r="Q192" s="11">
        <v>10</v>
      </c>
      <c r="R192" s="11">
        <v>10</v>
      </c>
      <c r="S192" s="11">
        <v>10</v>
      </c>
      <c r="T192" s="11" t="s">
        <v>102</v>
      </c>
      <c r="U192" s="11" t="s">
        <v>104</v>
      </c>
      <c r="V192" s="11">
        <v>8</v>
      </c>
      <c r="W192" s="11" t="s">
        <v>106</v>
      </c>
      <c r="X192" s="11" t="s">
        <v>108</v>
      </c>
      <c r="Y192" s="11" t="s">
        <v>105</v>
      </c>
      <c r="Z192" s="11" t="s">
        <v>105</v>
      </c>
      <c r="AA192" s="11" t="s">
        <v>106</v>
      </c>
      <c r="AB192" s="11" t="s">
        <v>106</v>
      </c>
      <c r="AC192" s="11" t="s">
        <v>107</v>
      </c>
      <c r="AD192" s="36" t="s">
        <v>91</v>
      </c>
      <c r="AE192" s="11" t="s">
        <v>111</v>
      </c>
      <c r="AF192" s="11" t="s">
        <v>111</v>
      </c>
      <c r="AG192" s="11" t="s">
        <v>111</v>
      </c>
      <c r="AH192" s="11" t="s">
        <v>111</v>
      </c>
      <c r="AI192" s="11" t="s">
        <v>111</v>
      </c>
      <c r="AJ192" s="11" t="s">
        <v>111</v>
      </c>
      <c r="AK192" s="11" t="s">
        <v>111</v>
      </c>
    </row>
    <row r="193" spans="1:37" ht="15.75" hidden="1" customHeight="1" x14ac:dyDescent="0.25">
      <c r="A193" s="11">
        <v>191</v>
      </c>
      <c r="B193" s="39">
        <v>43245</v>
      </c>
      <c r="C193" s="11" t="s">
        <v>432</v>
      </c>
      <c r="D193" s="11" t="s">
        <v>192</v>
      </c>
      <c r="E193" s="11" t="s">
        <v>89</v>
      </c>
      <c r="F193" s="11" t="s">
        <v>142</v>
      </c>
      <c r="G193" s="11" t="s">
        <v>143</v>
      </c>
      <c r="H193" s="11" t="s">
        <v>149</v>
      </c>
      <c r="I193" s="11" t="s">
        <v>174</v>
      </c>
      <c r="J193" s="11" t="s">
        <v>102</v>
      </c>
      <c r="K193" s="11">
        <v>10</v>
      </c>
      <c r="L193" s="11">
        <v>9</v>
      </c>
      <c r="M193" s="11">
        <v>10</v>
      </c>
      <c r="N193" s="11">
        <v>5</v>
      </c>
      <c r="O193" s="11">
        <v>10</v>
      </c>
      <c r="P193" s="11">
        <v>10</v>
      </c>
      <c r="Q193" s="11">
        <v>9</v>
      </c>
      <c r="R193" s="11">
        <v>7</v>
      </c>
      <c r="S193" s="11">
        <v>9</v>
      </c>
      <c r="T193" s="11" t="s">
        <v>149</v>
      </c>
      <c r="U193" s="11" t="s">
        <v>104</v>
      </c>
      <c r="V193" s="11">
        <v>8</v>
      </c>
      <c r="W193" s="11" t="s">
        <v>106</v>
      </c>
      <c r="X193" s="11" t="s">
        <v>107</v>
      </c>
      <c r="Y193" s="11" t="s">
        <v>105</v>
      </c>
      <c r="Z193" s="11" t="s">
        <v>107</v>
      </c>
      <c r="AA193" s="11" t="s">
        <v>107</v>
      </c>
      <c r="AB193" s="11" t="s">
        <v>105</v>
      </c>
      <c r="AC193" s="11" t="s">
        <v>106</v>
      </c>
      <c r="AD193" s="36" t="s">
        <v>449</v>
      </c>
      <c r="AE193" s="11" t="s">
        <v>111</v>
      </c>
      <c r="AF193" s="11" t="s">
        <v>111</v>
      </c>
      <c r="AG193" s="11" t="s">
        <v>111</v>
      </c>
      <c r="AH193" s="11" t="s">
        <v>111</v>
      </c>
      <c r="AI193" s="11" t="s">
        <v>110</v>
      </c>
      <c r="AJ193" s="11" t="s">
        <v>111</v>
      </c>
      <c r="AK193" s="11" t="s">
        <v>111</v>
      </c>
    </row>
    <row r="194" spans="1:37" ht="15.75" hidden="1" customHeight="1" x14ac:dyDescent="0.25">
      <c r="A194" s="11">
        <v>192</v>
      </c>
      <c r="B194" s="39">
        <v>43245</v>
      </c>
      <c r="C194" s="11" t="s">
        <v>432</v>
      </c>
      <c r="D194" s="11" t="s">
        <v>192</v>
      </c>
      <c r="E194" s="11" t="s">
        <v>89</v>
      </c>
      <c r="F194" s="11" t="s">
        <v>318</v>
      </c>
      <c r="G194" s="11" t="s">
        <v>112</v>
      </c>
      <c r="H194" s="11" t="s">
        <v>149</v>
      </c>
      <c r="I194" s="11" t="s">
        <v>174</v>
      </c>
      <c r="J194" s="11" t="s">
        <v>102</v>
      </c>
      <c r="K194" s="11">
        <v>8</v>
      </c>
      <c r="L194" s="11">
        <v>5</v>
      </c>
      <c r="M194" s="11">
        <v>3</v>
      </c>
      <c r="N194" s="11">
        <v>9</v>
      </c>
      <c r="O194" s="11">
        <v>8</v>
      </c>
      <c r="P194" s="11">
        <v>10</v>
      </c>
      <c r="Q194" s="11">
        <v>8</v>
      </c>
      <c r="R194" s="11">
        <v>3</v>
      </c>
      <c r="S194" s="11">
        <v>5</v>
      </c>
      <c r="T194" s="11" t="s">
        <v>174</v>
      </c>
      <c r="U194" s="11" t="s">
        <v>104</v>
      </c>
      <c r="V194" s="11">
        <v>5</v>
      </c>
      <c r="W194" s="11" t="s">
        <v>107</v>
      </c>
      <c r="X194" s="11" t="s">
        <v>107</v>
      </c>
      <c r="Y194" s="11" t="s">
        <v>106</v>
      </c>
      <c r="Z194" s="11" t="s">
        <v>106</v>
      </c>
      <c r="AA194" s="11" t="s">
        <v>105</v>
      </c>
      <c r="AB194" s="11" t="s">
        <v>106</v>
      </c>
      <c r="AC194" s="11" t="s">
        <v>107</v>
      </c>
      <c r="AD194" s="36" t="s">
        <v>91</v>
      </c>
      <c r="AE194" s="11" t="s">
        <v>110</v>
      </c>
      <c r="AF194" s="11" t="s">
        <v>111</v>
      </c>
      <c r="AG194" s="11" t="s">
        <v>111</v>
      </c>
      <c r="AH194" s="11" t="s">
        <v>111</v>
      </c>
      <c r="AI194" s="11" t="s">
        <v>110</v>
      </c>
      <c r="AJ194" s="11" t="s">
        <v>111</v>
      </c>
      <c r="AK194" s="11" t="s">
        <v>110</v>
      </c>
    </row>
    <row r="195" spans="1:37" ht="15.75" hidden="1" customHeight="1" x14ac:dyDescent="0.25">
      <c r="A195" s="11">
        <v>193</v>
      </c>
      <c r="B195" s="39">
        <v>43245</v>
      </c>
      <c r="C195" s="11" t="s">
        <v>432</v>
      </c>
      <c r="D195" s="11" t="s">
        <v>192</v>
      </c>
      <c r="E195" s="11" t="s">
        <v>89</v>
      </c>
      <c r="F195" s="11" t="s">
        <v>318</v>
      </c>
      <c r="G195" s="11" t="s">
        <v>124</v>
      </c>
      <c r="H195" s="11" t="s">
        <v>149</v>
      </c>
      <c r="I195" s="11" t="s">
        <v>174</v>
      </c>
      <c r="J195" s="11" t="s">
        <v>102</v>
      </c>
      <c r="K195" s="11">
        <v>7</v>
      </c>
      <c r="L195" s="11">
        <v>8</v>
      </c>
      <c r="M195" s="11">
        <v>5</v>
      </c>
      <c r="N195" s="11">
        <v>8</v>
      </c>
      <c r="O195" s="11">
        <v>9</v>
      </c>
      <c r="P195" s="11">
        <v>6</v>
      </c>
      <c r="Q195" s="11">
        <v>9</v>
      </c>
      <c r="R195" s="11">
        <v>7</v>
      </c>
      <c r="S195" s="11">
        <v>7</v>
      </c>
      <c r="T195" s="11" t="s">
        <v>174</v>
      </c>
      <c r="U195" s="11" t="s">
        <v>104</v>
      </c>
      <c r="V195" s="11">
        <v>10</v>
      </c>
      <c r="W195" s="11" t="s">
        <v>107</v>
      </c>
      <c r="X195" s="11" t="s">
        <v>106</v>
      </c>
      <c r="Y195" s="11" t="s">
        <v>106</v>
      </c>
      <c r="Z195" s="11" t="s">
        <v>106</v>
      </c>
      <c r="AA195" s="11" t="s">
        <v>106</v>
      </c>
      <c r="AB195" s="11" t="s">
        <v>107</v>
      </c>
      <c r="AC195" s="11" t="s">
        <v>106</v>
      </c>
      <c r="AD195" s="36" t="s">
        <v>91</v>
      </c>
      <c r="AE195" s="11" t="s">
        <v>111</v>
      </c>
      <c r="AF195" s="11" t="s">
        <v>111</v>
      </c>
      <c r="AG195" s="11" t="s">
        <v>111</v>
      </c>
      <c r="AH195" s="11" t="s">
        <v>111</v>
      </c>
      <c r="AI195" s="11" t="s">
        <v>111</v>
      </c>
      <c r="AJ195" s="11" t="s">
        <v>111</v>
      </c>
      <c r="AK195" s="11" t="s">
        <v>111</v>
      </c>
    </row>
    <row r="196" spans="1:37" ht="15.75" hidden="1" customHeight="1" x14ac:dyDescent="0.25">
      <c r="A196" s="11">
        <v>194</v>
      </c>
      <c r="B196" s="39">
        <v>43245</v>
      </c>
      <c r="C196" s="11" t="s">
        <v>432</v>
      </c>
      <c r="D196" s="11" t="s">
        <v>192</v>
      </c>
      <c r="E196" s="11" t="s">
        <v>89</v>
      </c>
      <c r="F196" s="11" t="s">
        <v>318</v>
      </c>
      <c r="G196" s="11" t="s">
        <v>124</v>
      </c>
      <c r="H196" s="11" t="s">
        <v>149</v>
      </c>
      <c r="I196" s="11" t="s">
        <v>174</v>
      </c>
      <c r="J196" s="11" t="s">
        <v>102</v>
      </c>
      <c r="K196" s="11">
        <v>3</v>
      </c>
      <c r="L196" s="11">
        <v>4</v>
      </c>
      <c r="M196" s="11">
        <v>6</v>
      </c>
      <c r="N196" s="11">
        <v>5</v>
      </c>
      <c r="O196" s="11">
        <v>5</v>
      </c>
      <c r="P196" s="11">
        <v>7</v>
      </c>
      <c r="Q196" s="11">
        <v>9</v>
      </c>
      <c r="R196" s="11">
        <v>8</v>
      </c>
      <c r="S196" s="11">
        <v>10</v>
      </c>
      <c r="T196" s="11" t="s">
        <v>102</v>
      </c>
      <c r="U196" s="11" t="s">
        <v>104</v>
      </c>
      <c r="V196" s="11">
        <v>10</v>
      </c>
      <c r="W196" s="11" t="s">
        <v>107</v>
      </c>
      <c r="X196" s="11" t="s">
        <v>107</v>
      </c>
      <c r="Y196" s="11" t="s">
        <v>107</v>
      </c>
      <c r="Z196" s="11" t="s">
        <v>107</v>
      </c>
      <c r="AA196" s="11" t="s">
        <v>107</v>
      </c>
      <c r="AB196" s="11" t="s">
        <v>107</v>
      </c>
      <c r="AC196" s="11" t="s">
        <v>107</v>
      </c>
      <c r="AD196" s="36" t="s">
        <v>91</v>
      </c>
      <c r="AE196" s="11" t="s">
        <v>111</v>
      </c>
      <c r="AF196" s="11" t="s">
        <v>111</v>
      </c>
      <c r="AG196" s="11" t="s">
        <v>111</v>
      </c>
      <c r="AH196" s="11" t="s">
        <v>111</v>
      </c>
      <c r="AI196" s="11" t="s">
        <v>111</v>
      </c>
      <c r="AJ196" s="11" t="s">
        <v>111</v>
      </c>
      <c r="AK196" s="11" t="s">
        <v>111</v>
      </c>
    </row>
    <row r="197" spans="1:37" ht="15.75" hidden="1" customHeight="1" x14ac:dyDescent="0.25">
      <c r="A197" s="11">
        <v>195</v>
      </c>
      <c r="B197" s="39">
        <v>43245</v>
      </c>
      <c r="C197" s="11" t="s">
        <v>432</v>
      </c>
      <c r="D197" s="11" t="s">
        <v>192</v>
      </c>
      <c r="E197" s="11" t="s">
        <v>89</v>
      </c>
      <c r="F197" s="11" t="s">
        <v>142</v>
      </c>
      <c r="G197" s="11" t="s">
        <v>112</v>
      </c>
      <c r="H197" s="11" t="s">
        <v>149</v>
      </c>
      <c r="I197" s="11" t="s">
        <v>174</v>
      </c>
      <c r="J197" s="11" t="s">
        <v>102</v>
      </c>
      <c r="K197" s="11">
        <v>5</v>
      </c>
      <c r="L197" s="11">
        <v>6</v>
      </c>
      <c r="M197" s="11">
        <v>8</v>
      </c>
      <c r="N197" s="11">
        <v>9</v>
      </c>
      <c r="O197" s="11">
        <v>10</v>
      </c>
      <c r="P197" s="11">
        <v>10</v>
      </c>
      <c r="Q197" s="11">
        <v>9</v>
      </c>
      <c r="R197" s="11">
        <v>10</v>
      </c>
      <c r="S197" s="11">
        <v>10</v>
      </c>
      <c r="T197" s="11" t="s">
        <v>102</v>
      </c>
      <c r="U197" s="11" t="s">
        <v>104</v>
      </c>
      <c r="V197" s="11">
        <v>10</v>
      </c>
      <c r="W197" s="11" t="s">
        <v>107</v>
      </c>
      <c r="X197" s="11" t="s">
        <v>105</v>
      </c>
      <c r="Y197" s="11" t="s">
        <v>107</v>
      </c>
      <c r="Z197" s="11" t="s">
        <v>106</v>
      </c>
      <c r="AA197" s="11" t="s">
        <v>106</v>
      </c>
      <c r="AB197" s="11" t="s">
        <v>106</v>
      </c>
      <c r="AC197" s="11" t="s">
        <v>106</v>
      </c>
      <c r="AD197" s="36" t="s">
        <v>91</v>
      </c>
      <c r="AE197" s="11" t="s">
        <v>111</v>
      </c>
      <c r="AF197" s="11" t="s">
        <v>111</v>
      </c>
      <c r="AG197" s="11" t="s">
        <v>111</v>
      </c>
      <c r="AH197" s="11" t="s">
        <v>111</v>
      </c>
      <c r="AI197" s="11" t="s">
        <v>111</v>
      </c>
      <c r="AJ197" s="11" t="s">
        <v>111</v>
      </c>
      <c r="AK197" s="11" t="s">
        <v>111</v>
      </c>
    </row>
    <row r="198" spans="1:37" ht="15.75" hidden="1" customHeight="1" x14ac:dyDescent="0.25">
      <c r="A198" s="11">
        <v>196</v>
      </c>
      <c r="B198" s="39">
        <v>43245</v>
      </c>
      <c r="C198" s="11" t="s">
        <v>432</v>
      </c>
      <c r="D198" s="11" t="s">
        <v>192</v>
      </c>
      <c r="E198" s="11" t="s">
        <v>89</v>
      </c>
      <c r="F198" s="11" t="s">
        <v>142</v>
      </c>
      <c r="G198" s="11" t="s">
        <v>143</v>
      </c>
      <c r="H198" s="11" t="s">
        <v>149</v>
      </c>
      <c r="I198" s="11" t="s">
        <v>174</v>
      </c>
      <c r="J198" s="11" t="s">
        <v>102</v>
      </c>
      <c r="K198" s="11">
        <v>8</v>
      </c>
      <c r="L198" s="11">
        <v>10</v>
      </c>
      <c r="M198" s="11">
        <v>8</v>
      </c>
      <c r="N198" s="11">
        <v>10</v>
      </c>
      <c r="O198" s="11">
        <v>10</v>
      </c>
      <c r="P198" s="11">
        <v>10</v>
      </c>
      <c r="Q198" s="11">
        <v>3</v>
      </c>
      <c r="R198" s="11">
        <v>7</v>
      </c>
      <c r="S198" s="11">
        <v>5</v>
      </c>
      <c r="T198" s="11" t="s">
        <v>174</v>
      </c>
      <c r="U198" s="11" t="s">
        <v>104</v>
      </c>
      <c r="V198" s="11">
        <v>10</v>
      </c>
      <c r="W198" s="11" t="s">
        <v>105</v>
      </c>
      <c r="X198" s="11" t="s">
        <v>107</v>
      </c>
      <c r="Y198" s="11" t="s">
        <v>106</v>
      </c>
      <c r="Z198" s="11" t="s">
        <v>106</v>
      </c>
      <c r="AA198" s="11" t="s">
        <v>106</v>
      </c>
      <c r="AB198" s="11" t="s">
        <v>106</v>
      </c>
      <c r="AC198" s="11" t="s">
        <v>106</v>
      </c>
      <c r="AD198" s="36" t="s">
        <v>91</v>
      </c>
      <c r="AE198" s="11" t="s">
        <v>111</v>
      </c>
      <c r="AF198" s="11" t="s">
        <v>110</v>
      </c>
      <c r="AG198" s="11" t="s">
        <v>111</v>
      </c>
      <c r="AH198" s="11" t="s">
        <v>111</v>
      </c>
      <c r="AI198" s="11" t="s">
        <v>110</v>
      </c>
      <c r="AJ198" s="11" t="s">
        <v>111</v>
      </c>
      <c r="AK198" s="11" t="s">
        <v>110</v>
      </c>
    </row>
    <row r="199" spans="1:37" ht="15.75" hidden="1" customHeight="1" x14ac:dyDescent="0.25">
      <c r="A199" s="11">
        <v>197</v>
      </c>
      <c r="B199" s="39">
        <v>43245</v>
      </c>
      <c r="C199" s="11" t="s">
        <v>432</v>
      </c>
      <c r="D199" s="11" t="s">
        <v>192</v>
      </c>
      <c r="E199" s="11" t="s">
        <v>89</v>
      </c>
      <c r="F199" s="11" t="s">
        <v>318</v>
      </c>
      <c r="G199" s="11" t="s">
        <v>124</v>
      </c>
      <c r="H199" s="11" t="s">
        <v>149</v>
      </c>
      <c r="I199" s="11" t="s">
        <v>174</v>
      </c>
      <c r="J199" s="11" t="s">
        <v>102</v>
      </c>
      <c r="K199" s="11">
        <v>7</v>
      </c>
      <c r="L199" s="11">
        <v>8</v>
      </c>
      <c r="M199" s="11">
        <v>7</v>
      </c>
      <c r="N199" s="11">
        <v>8</v>
      </c>
      <c r="O199" s="11">
        <v>8</v>
      </c>
      <c r="P199" s="11">
        <v>5</v>
      </c>
      <c r="Q199" s="11">
        <v>7</v>
      </c>
      <c r="R199" s="11">
        <v>8</v>
      </c>
      <c r="S199" s="11">
        <v>5</v>
      </c>
      <c r="T199" s="11" t="s">
        <v>149</v>
      </c>
      <c r="U199" s="11" t="s">
        <v>104</v>
      </c>
      <c r="V199" s="11">
        <v>10</v>
      </c>
      <c r="W199" s="11" t="s">
        <v>106</v>
      </c>
      <c r="X199" s="11" t="s">
        <v>106</v>
      </c>
      <c r="Y199" s="11" t="s">
        <v>107</v>
      </c>
      <c r="Z199" s="11" t="s">
        <v>107</v>
      </c>
      <c r="AA199" s="11" t="s">
        <v>107</v>
      </c>
      <c r="AB199" s="11" t="s">
        <v>107</v>
      </c>
      <c r="AC199" s="11" t="s">
        <v>107</v>
      </c>
      <c r="AD199" s="36" t="s">
        <v>91</v>
      </c>
      <c r="AE199" s="11" t="s">
        <v>111</v>
      </c>
      <c r="AF199" s="11" t="s">
        <v>111</v>
      </c>
      <c r="AG199" s="11" t="s">
        <v>111</v>
      </c>
      <c r="AH199" s="11" t="s">
        <v>111</v>
      </c>
      <c r="AI199" s="11" t="s">
        <v>111</v>
      </c>
      <c r="AJ199" s="11" t="s">
        <v>111</v>
      </c>
      <c r="AK199" s="11" t="s">
        <v>111</v>
      </c>
    </row>
    <row r="200" spans="1:37" ht="15.75" hidden="1" customHeight="1" x14ac:dyDescent="0.25">
      <c r="A200" s="11">
        <v>198</v>
      </c>
      <c r="B200" s="39">
        <v>43245</v>
      </c>
      <c r="C200" s="11" t="s">
        <v>432</v>
      </c>
      <c r="D200" s="11" t="s">
        <v>192</v>
      </c>
      <c r="E200" s="11" t="s">
        <v>89</v>
      </c>
      <c r="F200" s="11" t="s">
        <v>142</v>
      </c>
      <c r="G200" s="11" t="s">
        <v>144</v>
      </c>
      <c r="H200" s="11" t="s">
        <v>149</v>
      </c>
      <c r="I200" s="11" t="s">
        <v>174</v>
      </c>
      <c r="J200" s="11" t="s">
        <v>102</v>
      </c>
      <c r="K200" s="11">
        <v>5</v>
      </c>
      <c r="L200" s="11">
        <v>8</v>
      </c>
      <c r="M200" s="11">
        <v>7</v>
      </c>
      <c r="N200" s="11">
        <v>8</v>
      </c>
      <c r="O200" s="11">
        <v>7</v>
      </c>
      <c r="P200" s="11">
        <v>8</v>
      </c>
      <c r="Q200" s="11">
        <v>8</v>
      </c>
      <c r="R200" s="11">
        <v>8</v>
      </c>
      <c r="S200" s="11">
        <v>7</v>
      </c>
      <c r="T200" s="11" t="s">
        <v>102</v>
      </c>
      <c r="U200" s="11" t="s">
        <v>104</v>
      </c>
      <c r="V200" s="11">
        <v>10</v>
      </c>
      <c r="W200" s="11" t="s">
        <v>107</v>
      </c>
      <c r="X200" s="11" t="s">
        <v>107</v>
      </c>
      <c r="Y200" s="11" t="s">
        <v>107</v>
      </c>
      <c r="Z200" s="11" t="s">
        <v>107</v>
      </c>
      <c r="AA200" s="11" t="s">
        <v>107</v>
      </c>
      <c r="AB200" s="11" t="s">
        <v>107</v>
      </c>
      <c r="AC200" s="11" t="s">
        <v>107</v>
      </c>
      <c r="AD200" s="36" t="s">
        <v>91</v>
      </c>
      <c r="AE200" s="11" t="s">
        <v>109</v>
      </c>
      <c r="AF200" s="11" t="s">
        <v>110</v>
      </c>
      <c r="AG200" s="11" t="s">
        <v>111</v>
      </c>
      <c r="AH200" s="11" t="s">
        <v>111</v>
      </c>
      <c r="AI200" s="11" t="s">
        <v>111</v>
      </c>
      <c r="AJ200" s="11" t="s">
        <v>110</v>
      </c>
      <c r="AK200" s="11" t="s">
        <v>110</v>
      </c>
    </row>
    <row r="201" spans="1:37" ht="15.75" hidden="1" customHeight="1" x14ac:dyDescent="0.25">
      <c r="A201" s="11">
        <v>199</v>
      </c>
      <c r="B201" s="39">
        <v>43249</v>
      </c>
      <c r="C201" s="11" t="s">
        <v>451</v>
      </c>
      <c r="D201" s="11" t="s">
        <v>192</v>
      </c>
      <c r="E201" s="11" t="s">
        <v>89</v>
      </c>
      <c r="F201" s="11" t="s">
        <v>112</v>
      </c>
      <c r="G201" s="11" t="s">
        <v>112</v>
      </c>
      <c r="H201" s="11" t="s">
        <v>149</v>
      </c>
      <c r="I201" s="11" t="s">
        <v>180</v>
      </c>
      <c r="J201" s="11" t="s">
        <v>102</v>
      </c>
      <c r="K201" s="11">
        <v>8</v>
      </c>
      <c r="L201" s="11">
        <v>8</v>
      </c>
      <c r="M201" s="11">
        <v>8</v>
      </c>
      <c r="N201" s="11">
        <v>8</v>
      </c>
      <c r="O201" s="11">
        <v>8</v>
      </c>
      <c r="P201" s="11">
        <v>8</v>
      </c>
      <c r="Q201" s="11">
        <v>8</v>
      </c>
      <c r="R201" s="11">
        <v>7</v>
      </c>
      <c r="S201" s="11">
        <v>9</v>
      </c>
      <c r="T201" s="11" t="s">
        <v>149</v>
      </c>
      <c r="U201" s="11" t="s">
        <v>104</v>
      </c>
      <c r="V201" s="11">
        <v>9</v>
      </c>
      <c r="W201" s="11" t="s">
        <v>106</v>
      </c>
      <c r="X201" s="11" t="s">
        <v>105</v>
      </c>
      <c r="Y201" s="11" t="s">
        <v>106</v>
      </c>
      <c r="Z201" s="11" t="s">
        <v>106</v>
      </c>
      <c r="AA201" s="11" t="s">
        <v>105</v>
      </c>
      <c r="AB201" s="11" t="s">
        <v>106</v>
      </c>
      <c r="AC201" s="11" t="s">
        <v>106</v>
      </c>
      <c r="AD201" s="36" t="s">
        <v>91</v>
      </c>
      <c r="AE201" s="11" t="s">
        <v>110</v>
      </c>
      <c r="AF201" s="11" t="s">
        <v>110</v>
      </c>
      <c r="AG201" s="11" t="s">
        <v>110</v>
      </c>
      <c r="AH201" s="11" t="s">
        <v>110</v>
      </c>
      <c r="AI201" s="11" t="s">
        <v>109</v>
      </c>
      <c r="AJ201" s="11" t="s">
        <v>110</v>
      </c>
      <c r="AK201" s="11" t="s">
        <v>109</v>
      </c>
    </row>
    <row r="202" spans="1:37" ht="15.75" hidden="1" customHeight="1" x14ac:dyDescent="0.25">
      <c r="A202" s="11">
        <v>200</v>
      </c>
      <c r="B202" s="39">
        <v>43249</v>
      </c>
      <c r="C202" s="11" t="s">
        <v>451</v>
      </c>
      <c r="D202" s="11" t="s">
        <v>192</v>
      </c>
      <c r="E202" s="11" t="s">
        <v>89</v>
      </c>
      <c r="F202" s="11" t="s">
        <v>142</v>
      </c>
      <c r="G202" s="11" t="s">
        <v>143</v>
      </c>
      <c r="H202" s="11" t="s">
        <v>149</v>
      </c>
      <c r="I202" s="11" t="s">
        <v>180</v>
      </c>
      <c r="J202" s="11" t="s">
        <v>102</v>
      </c>
      <c r="K202" s="11">
        <v>10</v>
      </c>
      <c r="L202" s="11">
        <v>10</v>
      </c>
      <c r="M202" s="11">
        <v>9</v>
      </c>
      <c r="N202" s="11">
        <v>10</v>
      </c>
      <c r="O202" s="11">
        <v>10</v>
      </c>
      <c r="P202" s="11">
        <v>8</v>
      </c>
      <c r="Q202" s="11">
        <v>10</v>
      </c>
      <c r="R202" s="11">
        <v>10</v>
      </c>
      <c r="S202" s="11">
        <v>10</v>
      </c>
      <c r="T202" s="11" t="s">
        <v>102</v>
      </c>
      <c r="U202" s="11" t="s">
        <v>104</v>
      </c>
      <c r="V202" s="11">
        <v>10</v>
      </c>
      <c r="W202" s="11" t="s">
        <v>107</v>
      </c>
      <c r="X202" s="11" t="s">
        <v>107</v>
      </c>
      <c r="Y202" s="11" t="s">
        <v>107</v>
      </c>
      <c r="Z202" s="11" t="s">
        <v>107</v>
      </c>
      <c r="AA202" s="11" t="s">
        <v>107</v>
      </c>
      <c r="AB202" s="11" t="s">
        <v>107</v>
      </c>
      <c r="AC202" s="11" t="s">
        <v>107</v>
      </c>
      <c r="AD202" s="36" t="s">
        <v>91</v>
      </c>
      <c r="AE202" s="11" t="s">
        <v>111</v>
      </c>
      <c r="AF202" s="11" t="s">
        <v>111</v>
      </c>
      <c r="AG202" s="11" t="s">
        <v>111</v>
      </c>
      <c r="AH202" s="11" t="s">
        <v>111</v>
      </c>
      <c r="AI202" s="11" t="s">
        <v>111</v>
      </c>
      <c r="AJ202" s="11" t="s">
        <v>111</v>
      </c>
      <c r="AK202" s="11" t="s">
        <v>111</v>
      </c>
    </row>
    <row r="203" spans="1:37" ht="15.75" hidden="1" customHeight="1" x14ac:dyDescent="0.25">
      <c r="A203" s="11">
        <v>201</v>
      </c>
      <c r="B203" s="39">
        <v>43249</v>
      </c>
      <c r="C203" s="11" t="s">
        <v>451</v>
      </c>
      <c r="D203" s="11" t="s">
        <v>192</v>
      </c>
      <c r="E203" s="11" t="s">
        <v>89</v>
      </c>
      <c r="F203" s="11" t="s">
        <v>318</v>
      </c>
      <c r="G203" s="11" t="s">
        <v>124</v>
      </c>
      <c r="H203" s="11" t="s">
        <v>149</v>
      </c>
      <c r="I203" s="11" t="s">
        <v>180</v>
      </c>
      <c r="J203" s="11" t="s">
        <v>102</v>
      </c>
      <c r="K203" s="11">
        <v>5</v>
      </c>
      <c r="L203" s="11">
        <v>5</v>
      </c>
      <c r="M203" s="11">
        <v>7</v>
      </c>
      <c r="N203" s="11">
        <v>6</v>
      </c>
      <c r="O203" s="11">
        <v>7</v>
      </c>
      <c r="P203" s="11">
        <v>7</v>
      </c>
      <c r="Q203" s="11">
        <v>7</v>
      </c>
      <c r="R203" s="11">
        <v>5</v>
      </c>
      <c r="S203" s="11">
        <v>5</v>
      </c>
      <c r="T203" s="11" t="s">
        <v>180</v>
      </c>
      <c r="U203" s="11" t="s">
        <v>104</v>
      </c>
      <c r="V203" s="11">
        <v>9</v>
      </c>
      <c r="W203" s="11" t="s">
        <v>107</v>
      </c>
      <c r="X203" s="11" t="s">
        <v>107</v>
      </c>
      <c r="Y203" s="11" t="s">
        <v>107</v>
      </c>
      <c r="Z203" s="11" t="s">
        <v>106</v>
      </c>
      <c r="AA203" s="11" t="s">
        <v>106</v>
      </c>
      <c r="AB203" s="11" t="s">
        <v>106</v>
      </c>
      <c r="AC203" s="11" t="s">
        <v>106</v>
      </c>
      <c r="AD203" s="36" t="s">
        <v>91</v>
      </c>
      <c r="AE203" s="11" t="s">
        <v>110</v>
      </c>
      <c r="AF203" s="11" t="s">
        <v>111</v>
      </c>
      <c r="AG203" s="11" t="s">
        <v>111</v>
      </c>
      <c r="AH203" s="11" t="s">
        <v>111</v>
      </c>
      <c r="AI203" s="11" t="s">
        <v>111</v>
      </c>
      <c r="AJ203" s="11" t="s">
        <v>110</v>
      </c>
      <c r="AK203" s="11" t="s">
        <v>110</v>
      </c>
    </row>
    <row r="204" spans="1:37" ht="15.75" hidden="1" customHeight="1" x14ac:dyDescent="0.25">
      <c r="A204" s="11">
        <v>202</v>
      </c>
      <c r="B204" s="39">
        <v>43249</v>
      </c>
      <c r="C204" s="11" t="s">
        <v>451</v>
      </c>
      <c r="D204" s="11" t="s">
        <v>192</v>
      </c>
      <c r="E204" s="11" t="s">
        <v>89</v>
      </c>
      <c r="F204" s="11" t="s">
        <v>318</v>
      </c>
      <c r="G204" s="11" t="s">
        <v>124</v>
      </c>
      <c r="H204" s="11" t="s">
        <v>149</v>
      </c>
      <c r="I204" s="11" t="s">
        <v>180</v>
      </c>
      <c r="J204" s="11" t="s">
        <v>102</v>
      </c>
      <c r="K204" s="11">
        <v>6</v>
      </c>
      <c r="L204" s="11">
        <v>8</v>
      </c>
      <c r="M204" s="11">
        <v>9</v>
      </c>
      <c r="N204" s="11">
        <v>8</v>
      </c>
      <c r="O204" s="11">
        <v>8</v>
      </c>
      <c r="P204" s="11">
        <v>9</v>
      </c>
      <c r="Q204" s="11">
        <v>8</v>
      </c>
      <c r="R204" s="11">
        <v>8</v>
      </c>
      <c r="S204" s="11">
        <v>9</v>
      </c>
      <c r="T204" s="11" t="s">
        <v>180</v>
      </c>
      <c r="U204" s="11" t="s">
        <v>104</v>
      </c>
      <c r="V204" s="11">
        <v>9</v>
      </c>
      <c r="W204" s="11" t="s">
        <v>107</v>
      </c>
      <c r="X204" s="11" t="s">
        <v>107</v>
      </c>
      <c r="Y204" s="11" t="s">
        <v>107</v>
      </c>
      <c r="Z204" s="11" t="s">
        <v>107</v>
      </c>
      <c r="AA204" s="11" t="s">
        <v>107</v>
      </c>
      <c r="AB204" s="11" t="s">
        <v>107</v>
      </c>
      <c r="AC204" s="11" t="s">
        <v>107</v>
      </c>
      <c r="AD204" s="36" t="s">
        <v>452</v>
      </c>
      <c r="AE204" s="11" t="s">
        <v>110</v>
      </c>
      <c r="AF204" s="11" t="s">
        <v>110</v>
      </c>
      <c r="AG204" s="11" t="s">
        <v>110</v>
      </c>
      <c r="AH204" s="11" t="s">
        <v>110</v>
      </c>
      <c r="AI204" s="11" t="s">
        <v>110</v>
      </c>
      <c r="AJ204" s="11" t="s">
        <v>110</v>
      </c>
      <c r="AK204" s="11" t="s">
        <v>110</v>
      </c>
    </row>
    <row r="205" spans="1:37" ht="15.75" hidden="1" customHeight="1" x14ac:dyDescent="0.25">
      <c r="A205" s="11">
        <v>203</v>
      </c>
      <c r="B205" s="39">
        <v>43249</v>
      </c>
      <c r="C205" s="11" t="s">
        <v>451</v>
      </c>
      <c r="D205" s="11" t="s">
        <v>192</v>
      </c>
      <c r="E205" s="11" t="s">
        <v>89</v>
      </c>
      <c r="F205" s="11" t="s">
        <v>142</v>
      </c>
      <c r="G205" s="11" t="s">
        <v>144</v>
      </c>
      <c r="H205" s="11" t="s">
        <v>149</v>
      </c>
      <c r="I205" s="11" t="s">
        <v>180</v>
      </c>
      <c r="J205" s="11" t="s">
        <v>102</v>
      </c>
      <c r="K205" s="11">
        <v>5</v>
      </c>
      <c r="L205" s="11">
        <v>7</v>
      </c>
      <c r="M205" s="11">
        <v>5</v>
      </c>
      <c r="N205" s="11">
        <v>8</v>
      </c>
      <c r="O205" s="11">
        <v>8</v>
      </c>
      <c r="P205" s="11">
        <v>7</v>
      </c>
      <c r="Q205" s="11">
        <v>7</v>
      </c>
      <c r="R205" s="11">
        <v>5</v>
      </c>
      <c r="S205" s="11">
        <v>9</v>
      </c>
      <c r="T205" s="11" t="s">
        <v>180</v>
      </c>
      <c r="U205" s="11" t="s">
        <v>104</v>
      </c>
      <c r="V205" s="11">
        <v>10</v>
      </c>
      <c r="W205" s="11" t="s">
        <v>106</v>
      </c>
      <c r="X205" s="11" t="s">
        <v>106</v>
      </c>
      <c r="Y205" s="11" t="s">
        <v>108</v>
      </c>
      <c r="Z205" s="11" t="s">
        <v>107</v>
      </c>
      <c r="AA205" s="11" t="s">
        <v>158</v>
      </c>
      <c r="AB205" s="11" t="s">
        <v>105</v>
      </c>
      <c r="AC205" s="11" t="s">
        <v>108</v>
      </c>
      <c r="AD205" s="36" t="s">
        <v>453</v>
      </c>
      <c r="AE205" s="11" t="s">
        <v>111</v>
      </c>
      <c r="AF205" s="11" t="s">
        <v>111</v>
      </c>
      <c r="AG205" s="11" t="s">
        <v>109</v>
      </c>
      <c r="AH205" s="11" t="s">
        <v>160</v>
      </c>
      <c r="AI205" s="11" t="s">
        <v>111</v>
      </c>
      <c r="AJ205" s="11" t="s">
        <v>111</v>
      </c>
      <c r="AK205" s="11" t="s">
        <v>111</v>
      </c>
    </row>
    <row r="206" spans="1:37" ht="15.75" hidden="1" customHeight="1" x14ac:dyDescent="0.25">
      <c r="A206" s="11">
        <v>204</v>
      </c>
      <c r="B206" s="39">
        <v>43249</v>
      </c>
      <c r="C206" s="11" t="s">
        <v>451</v>
      </c>
      <c r="D206" s="11" t="s">
        <v>192</v>
      </c>
      <c r="E206" s="11" t="s">
        <v>89</v>
      </c>
      <c r="F206" s="11" t="s">
        <v>142</v>
      </c>
      <c r="G206" s="11" t="s">
        <v>144</v>
      </c>
      <c r="H206" s="11" t="s">
        <v>149</v>
      </c>
      <c r="I206" s="11" t="s">
        <v>180</v>
      </c>
      <c r="J206" s="11" t="s">
        <v>102</v>
      </c>
      <c r="K206" s="11">
        <v>8</v>
      </c>
      <c r="L206" s="11">
        <v>9</v>
      </c>
      <c r="M206" s="11">
        <v>5</v>
      </c>
      <c r="N206" s="11">
        <v>8</v>
      </c>
      <c r="O206" s="11">
        <v>9</v>
      </c>
      <c r="P206" s="11">
        <v>5</v>
      </c>
      <c r="Q206" s="11">
        <v>7</v>
      </c>
      <c r="R206" s="11">
        <v>8</v>
      </c>
      <c r="S206" s="11">
        <v>4</v>
      </c>
      <c r="T206" s="11" t="s">
        <v>180</v>
      </c>
      <c r="U206" s="11" t="s">
        <v>104</v>
      </c>
      <c r="V206" s="11">
        <v>10</v>
      </c>
      <c r="W206" s="11" t="s">
        <v>105</v>
      </c>
      <c r="X206" s="11" t="s">
        <v>106</v>
      </c>
      <c r="Y206" s="11" t="s">
        <v>158</v>
      </c>
      <c r="Z206" s="11" t="s">
        <v>106</v>
      </c>
      <c r="AA206" s="11" t="s">
        <v>105</v>
      </c>
      <c r="AB206" s="11" t="s">
        <v>106</v>
      </c>
      <c r="AC206" s="11" t="s">
        <v>105</v>
      </c>
      <c r="AD206" s="36" t="s">
        <v>91</v>
      </c>
      <c r="AE206" s="11" t="s">
        <v>110</v>
      </c>
      <c r="AF206" s="11" t="s">
        <v>110</v>
      </c>
      <c r="AG206" s="11" t="s">
        <v>109</v>
      </c>
      <c r="AH206" s="11" t="s">
        <v>110</v>
      </c>
      <c r="AI206" s="11" t="s">
        <v>110</v>
      </c>
      <c r="AJ206" s="11" t="s">
        <v>110</v>
      </c>
      <c r="AK206" s="11" t="s">
        <v>109</v>
      </c>
    </row>
    <row r="207" spans="1:37" ht="15.75" hidden="1" customHeight="1" x14ac:dyDescent="0.25">
      <c r="A207" s="11">
        <v>205</v>
      </c>
      <c r="B207" s="39">
        <v>43249</v>
      </c>
      <c r="C207" s="11" t="s">
        <v>451</v>
      </c>
      <c r="D207" s="11" t="s">
        <v>192</v>
      </c>
      <c r="E207" s="11" t="s">
        <v>89</v>
      </c>
      <c r="F207" s="11" t="s">
        <v>142</v>
      </c>
      <c r="G207" s="11" t="s">
        <v>144</v>
      </c>
      <c r="H207" s="11" t="s">
        <v>149</v>
      </c>
      <c r="I207" s="11" t="s">
        <v>180</v>
      </c>
      <c r="J207" s="11" t="s">
        <v>102</v>
      </c>
      <c r="K207" s="11">
        <v>7</v>
      </c>
      <c r="L207" s="11">
        <v>9</v>
      </c>
      <c r="M207" s="11">
        <v>6</v>
      </c>
      <c r="N207" s="11">
        <v>8</v>
      </c>
      <c r="O207" s="11">
        <v>9</v>
      </c>
      <c r="P207" s="11">
        <v>5</v>
      </c>
      <c r="Q207" s="11">
        <v>9</v>
      </c>
      <c r="R207" s="11">
        <v>9</v>
      </c>
      <c r="S207" s="11">
        <v>7</v>
      </c>
      <c r="T207" s="11" t="s">
        <v>102</v>
      </c>
      <c r="U207" s="11" t="s">
        <v>104</v>
      </c>
      <c r="V207" s="11">
        <v>9</v>
      </c>
      <c r="W207" s="11" t="s">
        <v>105</v>
      </c>
      <c r="X207" s="11" t="s">
        <v>106</v>
      </c>
      <c r="Y207" s="11" t="s">
        <v>107</v>
      </c>
      <c r="Z207" s="11" t="s">
        <v>107</v>
      </c>
      <c r="AA207" s="11" t="s">
        <v>107</v>
      </c>
      <c r="AB207" s="11" t="s">
        <v>107</v>
      </c>
      <c r="AC207" s="11" t="s">
        <v>105</v>
      </c>
      <c r="AD207" s="36" t="s">
        <v>91</v>
      </c>
      <c r="AE207" s="11" t="s">
        <v>111</v>
      </c>
      <c r="AF207" s="11" t="s">
        <v>111</v>
      </c>
      <c r="AG207" s="11" t="s">
        <v>111</v>
      </c>
      <c r="AH207" s="11" t="s">
        <v>111</v>
      </c>
      <c r="AI207" s="11" t="s">
        <v>111</v>
      </c>
      <c r="AJ207" s="11" t="s">
        <v>111</v>
      </c>
      <c r="AK207" s="11" t="s">
        <v>109</v>
      </c>
    </row>
    <row r="208" spans="1:37" ht="15.75" hidden="1" customHeight="1" x14ac:dyDescent="0.25">
      <c r="A208" s="11">
        <v>206</v>
      </c>
      <c r="B208" s="39">
        <v>43249</v>
      </c>
      <c r="C208" s="11" t="s">
        <v>451</v>
      </c>
      <c r="D208" s="11" t="s">
        <v>192</v>
      </c>
      <c r="E208" s="11" t="s">
        <v>89</v>
      </c>
      <c r="F208" s="11" t="s">
        <v>142</v>
      </c>
      <c r="G208" s="11" t="s">
        <v>143</v>
      </c>
      <c r="H208" s="11" t="s">
        <v>149</v>
      </c>
      <c r="I208" s="11" t="s">
        <v>180</v>
      </c>
      <c r="J208" s="11" t="s">
        <v>102</v>
      </c>
      <c r="K208" s="11">
        <v>5</v>
      </c>
      <c r="L208" s="11">
        <v>6</v>
      </c>
      <c r="M208" s="11">
        <v>8</v>
      </c>
      <c r="N208" s="11">
        <v>7</v>
      </c>
      <c r="O208" s="11">
        <v>7</v>
      </c>
      <c r="P208" s="11">
        <v>8</v>
      </c>
      <c r="Q208" s="11">
        <v>10</v>
      </c>
      <c r="R208" s="11">
        <v>10</v>
      </c>
      <c r="S208" s="11">
        <v>10</v>
      </c>
      <c r="T208" s="11" t="s">
        <v>102</v>
      </c>
      <c r="U208" s="11" t="s">
        <v>104</v>
      </c>
      <c r="V208" s="11">
        <v>9</v>
      </c>
      <c r="W208" s="11" t="s">
        <v>106</v>
      </c>
      <c r="X208" s="11" t="s">
        <v>107</v>
      </c>
      <c r="Y208" s="11" t="s">
        <v>106</v>
      </c>
      <c r="Z208" s="11" t="s">
        <v>107</v>
      </c>
      <c r="AA208" s="11" t="s">
        <v>106</v>
      </c>
      <c r="AB208" s="11" t="s">
        <v>106</v>
      </c>
      <c r="AC208" s="11" t="s">
        <v>107</v>
      </c>
      <c r="AD208" s="36" t="s">
        <v>91</v>
      </c>
      <c r="AE208" s="11" t="s">
        <v>160</v>
      </c>
      <c r="AF208" s="11" t="s">
        <v>109</v>
      </c>
      <c r="AG208" s="11" t="s">
        <v>160</v>
      </c>
      <c r="AH208" s="11" t="s">
        <v>110</v>
      </c>
      <c r="AI208" s="11" t="s">
        <v>109</v>
      </c>
      <c r="AJ208" s="11" t="s">
        <v>109</v>
      </c>
      <c r="AK208" s="11" t="s">
        <v>109</v>
      </c>
    </row>
    <row r="209" spans="1:38" ht="15.75" hidden="1" customHeight="1" x14ac:dyDescent="0.25">
      <c r="A209" s="11">
        <v>207</v>
      </c>
      <c r="B209" s="39">
        <v>43249</v>
      </c>
      <c r="C209" s="11" t="s">
        <v>451</v>
      </c>
      <c r="D209" s="11" t="s">
        <v>192</v>
      </c>
      <c r="E209" s="11" t="s">
        <v>89</v>
      </c>
      <c r="F209" s="11" t="s">
        <v>142</v>
      </c>
      <c r="G209" s="11" t="s">
        <v>144</v>
      </c>
      <c r="H209" s="11" t="s">
        <v>149</v>
      </c>
      <c r="I209" s="11" t="s">
        <v>180</v>
      </c>
      <c r="J209" s="11" t="s">
        <v>102</v>
      </c>
      <c r="K209" s="11">
        <v>10</v>
      </c>
      <c r="L209" s="11">
        <v>8</v>
      </c>
      <c r="M209" s="11">
        <v>8</v>
      </c>
      <c r="N209" s="11">
        <v>10</v>
      </c>
      <c r="O209" s="11">
        <v>7</v>
      </c>
      <c r="P209" s="11">
        <v>7</v>
      </c>
      <c r="Q209" s="11">
        <v>9</v>
      </c>
      <c r="R209" s="11">
        <v>7</v>
      </c>
      <c r="S209" s="11">
        <v>7</v>
      </c>
      <c r="T209" s="11" t="s">
        <v>149</v>
      </c>
      <c r="U209" s="11" t="s">
        <v>104</v>
      </c>
      <c r="V209" s="11">
        <v>10</v>
      </c>
      <c r="W209" s="11" t="s">
        <v>106</v>
      </c>
      <c r="X209" s="11" t="s">
        <v>107</v>
      </c>
      <c r="Y209" s="11" t="s">
        <v>107</v>
      </c>
      <c r="Z209" s="11" t="s">
        <v>107</v>
      </c>
      <c r="AA209" s="11" t="s">
        <v>105</v>
      </c>
      <c r="AB209" s="11" t="s">
        <v>106</v>
      </c>
      <c r="AC209" s="11" t="s">
        <v>158</v>
      </c>
      <c r="AD209" s="36" t="s">
        <v>454</v>
      </c>
      <c r="AE209" s="11" t="s">
        <v>110</v>
      </c>
      <c r="AF209" s="11" t="s">
        <v>111</v>
      </c>
      <c r="AG209" s="11" t="s">
        <v>111</v>
      </c>
      <c r="AH209" s="11" t="s">
        <v>110</v>
      </c>
      <c r="AI209" s="11" t="s">
        <v>110</v>
      </c>
      <c r="AJ209" s="11" t="s">
        <v>109</v>
      </c>
      <c r="AK209" s="11" t="s">
        <v>109</v>
      </c>
    </row>
    <row r="210" spans="1:38" ht="15.75" hidden="1" customHeight="1" x14ac:dyDescent="0.25">
      <c r="A210" s="11">
        <v>208</v>
      </c>
      <c r="B210" s="39">
        <v>43249</v>
      </c>
      <c r="C210" s="11" t="s">
        <v>451</v>
      </c>
      <c r="D210" s="11" t="s">
        <v>192</v>
      </c>
      <c r="E210" s="11" t="s">
        <v>89</v>
      </c>
      <c r="F210" s="11" t="s">
        <v>112</v>
      </c>
      <c r="G210" s="11" t="s">
        <v>112</v>
      </c>
      <c r="H210" s="11" t="s">
        <v>149</v>
      </c>
      <c r="I210" s="11" t="s">
        <v>180</v>
      </c>
      <c r="J210" s="11" t="s">
        <v>102</v>
      </c>
      <c r="K210" s="11">
        <v>5</v>
      </c>
      <c r="L210" s="11">
        <v>3</v>
      </c>
      <c r="M210" s="11">
        <v>6</v>
      </c>
      <c r="N210" s="11">
        <v>1</v>
      </c>
      <c r="O210" s="11">
        <v>3</v>
      </c>
      <c r="P210" s="11">
        <v>5</v>
      </c>
      <c r="Q210" s="11">
        <v>6</v>
      </c>
      <c r="R210" s="11">
        <v>7</v>
      </c>
      <c r="S210" s="11">
        <v>7</v>
      </c>
      <c r="T210" s="11" t="s">
        <v>102</v>
      </c>
      <c r="U210" s="11" t="s">
        <v>104</v>
      </c>
      <c r="V210" s="11">
        <v>10</v>
      </c>
      <c r="W210" s="11" t="s">
        <v>106</v>
      </c>
      <c r="X210" s="11" t="s">
        <v>107</v>
      </c>
      <c r="Y210" s="11" t="s">
        <v>105</v>
      </c>
      <c r="Z210" s="11" t="s">
        <v>105</v>
      </c>
      <c r="AA210" s="11" t="s">
        <v>105</v>
      </c>
      <c r="AB210" s="11" t="s">
        <v>105</v>
      </c>
      <c r="AC210" s="11" t="s">
        <v>158</v>
      </c>
      <c r="AD210" s="36" t="s">
        <v>159</v>
      </c>
      <c r="AE210" s="11" t="s">
        <v>110</v>
      </c>
      <c r="AF210" s="11" t="s">
        <v>110</v>
      </c>
      <c r="AG210" s="11" t="s">
        <v>110</v>
      </c>
      <c r="AH210" s="11" t="s">
        <v>110</v>
      </c>
      <c r="AI210" s="11" t="s">
        <v>111</v>
      </c>
      <c r="AJ210" s="11" t="s">
        <v>111</v>
      </c>
      <c r="AK210" s="11" t="s">
        <v>109</v>
      </c>
    </row>
    <row r="211" spans="1:38" ht="15.75" hidden="1" customHeight="1" x14ac:dyDescent="0.25">
      <c r="A211" s="11">
        <v>209</v>
      </c>
      <c r="B211" s="39">
        <v>43249</v>
      </c>
      <c r="C211" s="11" t="s">
        <v>451</v>
      </c>
      <c r="D211" s="11" t="s">
        <v>192</v>
      </c>
      <c r="E211" s="11" t="s">
        <v>89</v>
      </c>
      <c r="F211" s="11" t="s">
        <v>318</v>
      </c>
      <c r="G211" s="11" t="s">
        <v>124</v>
      </c>
      <c r="H211" s="11" t="s">
        <v>149</v>
      </c>
      <c r="I211" s="11" t="s">
        <v>180</v>
      </c>
      <c r="J211" s="11" t="s">
        <v>102</v>
      </c>
      <c r="K211" s="11">
        <v>6</v>
      </c>
      <c r="L211" s="11">
        <v>7</v>
      </c>
      <c r="M211" s="11">
        <v>6</v>
      </c>
      <c r="N211" s="11">
        <v>5</v>
      </c>
      <c r="O211" s="11">
        <v>8</v>
      </c>
      <c r="P211" s="11">
        <v>7</v>
      </c>
      <c r="Q211" s="11">
        <v>7</v>
      </c>
      <c r="R211" s="11">
        <v>8</v>
      </c>
      <c r="S211" s="11">
        <v>8</v>
      </c>
      <c r="T211" s="11" t="s">
        <v>102</v>
      </c>
      <c r="U211" s="11" t="s">
        <v>104</v>
      </c>
      <c r="V211" s="11">
        <v>7</v>
      </c>
      <c r="W211" s="11" t="s">
        <v>106</v>
      </c>
      <c r="X211" s="11" t="s">
        <v>107</v>
      </c>
      <c r="Y211" s="11" t="s">
        <v>106</v>
      </c>
      <c r="Z211" s="11" t="s">
        <v>106</v>
      </c>
      <c r="AA211" s="11" t="s">
        <v>105</v>
      </c>
      <c r="AB211" s="11" t="s">
        <v>106</v>
      </c>
      <c r="AC211" s="11" t="s">
        <v>105</v>
      </c>
      <c r="AD211" s="36" t="s">
        <v>91</v>
      </c>
      <c r="AE211" s="11" t="s">
        <v>111</v>
      </c>
      <c r="AF211" s="11" t="s">
        <v>110</v>
      </c>
      <c r="AG211" s="11" t="s">
        <v>110</v>
      </c>
      <c r="AH211" s="11" t="s">
        <v>111</v>
      </c>
      <c r="AI211" s="11" t="s">
        <v>110</v>
      </c>
      <c r="AJ211" s="11" t="s">
        <v>111</v>
      </c>
      <c r="AK211" s="11" t="s">
        <v>110</v>
      </c>
    </row>
    <row r="212" spans="1:38" ht="15.75" hidden="1" customHeight="1" x14ac:dyDescent="0.25">
      <c r="A212" s="11">
        <v>210</v>
      </c>
      <c r="B212" s="39">
        <v>43249</v>
      </c>
      <c r="C212" s="11" t="s">
        <v>451</v>
      </c>
      <c r="D212" s="11" t="s">
        <v>192</v>
      </c>
      <c r="E212" s="11" t="s">
        <v>89</v>
      </c>
      <c r="F212" s="11" t="s">
        <v>142</v>
      </c>
      <c r="G212" s="11" t="s">
        <v>144</v>
      </c>
      <c r="H212" s="11" t="s">
        <v>149</v>
      </c>
      <c r="I212" s="11" t="s">
        <v>180</v>
      </c>
      <c r="J212" s="11" t="s">
        <v>102</v>
      </c>
      <c r="K212" s="11">
        <v>9</v>
      </c>
      <c r="L212" s="11">
        <v>9</v>
      </c>
      <c r="M212" s="11">
        <v>8</v>
      </c>
      <c r="N212" s="11">
        <v>9</v>
      </c>
      <c r="O212" s="11">
        <v>9</v>
      </c>
      <c r="P212" s="11">
        <v>9</v>
      </c>
      <c r="Q212" s="11">
        <v>9</v>
      </c>
      <c r="R212" s="11">
        <v>8</v>
      </c>
      <c r="S212" s="11">
        <v>8</v>
      </c>
      <c r="T212" s="11" t="s">
        <v>180</v>
      </c>
      <c r="U212" s="11" t="s">
        <v>104</v>
      </c>
      <c r="V212" s="11">
        <v>9</v>
      </c>
      <c r="W212" s="11" t="s">
        <v>106</v>
      </c>
      <c r="X212" s="11" t="s">
        <v>105</v>
      </c>
      <c r="Y212" s="11" t="s">
        <v>106</v>
      </c>
      <c r="Z212" s="11" t="s">
        <v>106</v>
      </c>
      <c r="AA212" s="11" t="s">
        <v>106</v>
      </c>
      <c r="AB212" s="11" t="s">
        <v>106</v>
      </c>
      <c r="AC212" s="11" t="s">
        <v>105</v>
      </c>
      <c r="AD212" s="36" t="s">
        <v>91</v>
      </c>
      <c r="AE212" s="11" t="s">
        <v>110</v>
      </c>
      <c r="AF212" s="11" t="s">
        <v>109</v>
      </c>
      <c r="AG212" s="11" t="s">
        <v>110</v>
      </c>
      <c r="AH212" s="11" t="s">
        <v>110</v>
      </c>
      <c r="AI212" s="11" t="s">
        <v>110</v>
      </c>
      <c r="AJ212" s="11" t="s">
        <v>110</v>
      </c>
      <c r="AK212" s="11" t="s">
        <v>109</v>
      </c>
    </row>
    <row r="213" spans="1:38" ht="15.75" hidden="1" customHeight="1" x14ac:dyDescent="0.25">
      <c r="A213" s="11">
        <v>211</v>
      </c>
      <c r="B213" s="39">
        <v>43249</v>
      </c>
      <c r="C213" s="11" t="s">
        <v>451</v>
      </c>
      <c r="D213" s="11" t="s">
        <v>192</v>
      </c>
      <c r="E213" s="11" t="s">
        <v>89</v>
      </c>
      <c r="F213" s="11" t="s">
        <v>134</v>
      </c>
      <c r="G213" s="11" t="s">
        <v>154</v>
      </c>
      <c r="H213" s="11" t="s">
        <v>149</v>
      </c>
      <c r="I213" s="11" t="s">
        <v>180</v>
      </c>
      <c r="J213" s="11" t="s">
        <v>102</v>
      </c>
      <c r="K213" s="11">
        <v>10</v>
      </c>
      <c r="L213" s="11">
        <v>10</v>
      </c>
      <c r="M213" s="11">
        <v>10</v>
      </c>
      <c r="N213" s="11">
        <v>10</v>
      </c>
      <c r="O213" s="11">
        <v>10</v>
      </c>
      <c r="P213" s="11">
        <v>10</v>
      </c>
      <c r="Q213" s="11">
        <v>10</v>
      </c>
      <c r="R213" s="11">
        <v>10</v>
      </c>
      <c r="S213" s="11">
        <v>10</v>
      </c>
      <c r="T213" s="11" t="s">
        <v>102</v>
      </c>
      <c r="U213" s="11" t="s">
        <v>104</v>
      </c>
      <c r="V213" s="11">
        <v>10</v>
      </c>
      <c r="W213" s="11" t="s">
        <v>106</v>
      </c>
      <c r="X213" s="11" t="s">
        <v>106</v>
      </c>
      <c r="Y213" s="11" t="s">
        <v>106</v>
      </c>
      <c r="Z213" s="11" t="s">
        <v>106</v>
      </c>
      <c r="AA213" s="11" t="s">
        <v>106</v>
      </c>
      <c r="AB213" s="11" t="s">
        <v>106</v>
      </c>
      <c r="AC213" s="11" t="s">
        <v>106</v>
      </c>
      <c r="AD213" s="36" t="s">
        <v>91</v>
      </c>
      <c r="AE213" s="11" t="s">
        <v>110</v>
      </c>
      <c r="AF213" s="11" t="s">
        <v>110</v>
      </c>
      <c r="AG213" s="11" t="s">
        <v>110</v>
      </c>
      <c r="AH213" s="11" t="s">
        <v>110</v>
      </c>
      <c r="AI213" s="11" t="s">
        <v>110</v>
      </c>
      <c r="AJ213" s="11" t="s">
        <v>110</v>
      </c>
      <c r="AK213" s="11" t="s">
        <v>110</v>
      </c>
    </row>
    <row r="214" spans="1:38" ht="15.75" hidden="1" customHeight="1" x14ac:dyDescent="0.25">
      <c r="A214" s="11">
        <v>212</v>
      </c>
      <c r="B214" s="39">
        <v>43249</v>
      </c>
      <c r="C214" s="11" t="s">
        <v>451</v>
      </c>
      <c r="D214" s="11" t="s">
        <v>192</v>
      </c>
      <c r="E214" s="11" t="s">
        <v>89</v>
      </c>
      <c r="F214" s="11" t="s">
        <v>142</v>
      </c>
      <c r="G214" s="11" t="s">
        <v>144</v>
      </c>
      <c r="H214" s="11" t="s">
        <v>149</v>
      </c>
      <c r="I214" s="11" t="s">
        <v>180</v>
      </c>
      <c r="J214" s="11" t="s">
        <v>102</v>
      </c>
      <c r="K214" s="11">
        <v>5</v>
      </c>
      <c r="L214" s="11">
        <v>6</v>
      </c>
      <c r="M214" s="11">
        <v>6</v>
      </c>
      <c r="N214" s="11">
        <v>6</v>
      </c>
      <c r="O214" s="11">
        <v>6</v>
      </c>
      <c r="P214" s="11">
        <v>6</v>
      </c>
      <c r="Q214" s="11">
        <v>6</v>
      </c>
      <c r="R214" s="11">
        <v>6</v>
      </c>
      <c r="S214" s="11">
        <v>6</v>
      </c>
      <c r="T214" s="11" t="s">
        <v>102</v>
      </c>
      <c r="U214" s="11" t="s">
        <v>104</v>
      </c>
      <c r="V214" s="11">
        <v>7</v>
      </c>
      <c r="W214" s="11" t="s">
        <v>105</v>
      </c>
      <c r="X214" s="11" t="s">
        <v>106</v>
      </c>
      <c r="Y214" s="11" t="s">
        <v>106</v>
      </c>
      <c r="Z214" s="11" t="s">
        <v>106</v>
      </c>
      <c r="AA214" s="11" t="s">
        <v>105</v>
      </c>
      <c r="AB214" s="11" t="s">
        <v>106</v>
      </c>
      <c r="AC214" s="11" t="s">
        <v>158</v>
      </c>
      <c r="AD214" s="36" t="s">
        <v>91</v>
      </c>
      <c r="AE214" s="11" t="s">
        <v>110</v>
      </c>
      <c r="AF214" s="11" t="s">
        <v>110</v>
      </c>
      <c r="AG214" s="11" t="s">
        <v>110</v>
      </c>
      <c r="AH214" s="11" t="s">
        <v>110</v>
      </c>
      <c r="AI214" s="11" t="s">
        <v>109</v>
      </c>
      <c r="AJ214" s="11" t="s">
        <v>110</v>
      </c>
      <c r="AK214" s="11" t="s">
        <v>110</v>
      </c>
      <c r="AL214" s="36"/>
    </row>
    <row r="215" spans="1:38" ht="15.75" hidden="1" customHeight="1" x14ac:dyDescent="0.25">
      <c r="A215" s="11">
        <v>213</v>
      </c>
      <c r="B215" s="39">
        <v>43249</v>
      </c>
      <c r="C215" s="11" t="s">
        <v>451</v>
      </c>
      <c r="D215" s="11" t="s">
        <v>192</v>
      </c>
      <c r="E215" s="11" t="s">
        <v>89</v>
      </c>
      <c r="F215" s="11" t="s">
        <v>134</v>
      </c>
      <c r="G215" s="11" t="s">
        <v>135</v>
      </c>
      <c r="H215" s="11" t="s">
        <v>193</v>
      </c>
      <c r="I215" s="11" t="s">
        <v>174</v>
      </c>
      <c r="J215" s="11" t="s">
        <v>181</v>
      </c>
      <c r="K215" s="11">
        <v>10</v>
      </c>
      <c r="L215" s="11">
        <v>9</v>
      </c>
      <c r="M215" s="11">
        <v>9</v>
      </c>
      <c r="N215" s="11">
        <v>10</v>
      </c>
      <c r="O215" s="11">
        <v>10</v>
      </c>
      <c r="P215" s="11">
        <v>10</v>
      </c>
      <c r="Q215" s="11">
        <v>10</v>
      </c>
      <c r="R215" s="11">
        <v>7</v>
      </c>
      <c r="S215" s="11">
        <v>8</v>
      </c>
      <c r="T215" s="11" t="s">
        <v>174</v>
      </c>
      <c r="U215" s="11" t="s">
        <v>104</v>
      </c>
      <c r="V215" s="11">
        <v>8</v>
      </c>
      <c r="W215" s="11" t="s">
        <v>106</v>
      </c>
      <c r="X215" s="11" t="s">
        <v>107</v>
      </c>
      <c r="Y215" s="11" t="s">
        <v>106</v>
      </c>
      <c r="Z215" s="11" t="s">
        <v>106</v>
      </c>
      <c r="AA215" s="11" t="s">
        <v>107</v>
      </c>
      <c r="AB215" s="11" t="s">
        <v>107</v>
      </c>
      <c r="AC215" s="11" t="s">
        <v>106</v>
      </c>
      <c r="AD215" s="36" t="s">
        <v>91</v>
      </c>
      <c r="AE215" s="11" t="s">
        <v>110</v>
      </c>
      <c r="AF215" s="11" t="s">
        <v>111</v>
      </c>
      <c r="AG215" s="11" t="s">
        <v>110</v>
      </c>
      <c r="AH215" s="11" t="s">
        <v>110</v>
      </c>
      <c r="AI215" s="11" t="s">
        <v>110</v>
      </c>
      <c r="AJ215" s="11" t="s">
        <v>110</v>
      </c>
      <c r="AK215" s="11" t="s">
        <v>110</v>
      </c>
    </row>
    <row r="216" spans="1:38" ht="15.75" hidden="1" customHeight="1" x14ac:dyDescent="0.25">
      <c r="A216" s="11">
        <v>214</v>
      </c>
      <c r="B216" s="39">
        <v>43249</v>
      </c>
      <c r="C216" s="11" t="s">
        <v>451</v>
      </c>
      <c r="D216" s="11" t="s">
        <v>192</v>
      </c>
      <c r="E216" s="11" t="s">
        <v>89</v>
      </c>
      <c r="F216" s="11" t="s">
        <v>142</v>
      </c>
      <c r="G216" s="11" t="s">
        <v>112</v>
      </c>
      <c r="H216" s="11" t="s">
        <v>193</v>
      </c>
      <c r="I216" s="11" t="s">
        <v>174</v>
      </c>
      <c r="J216" s="11" t="s">
        <v>181</v>
      </c>
      <c r="K216" s="11">
        <v>8</v>
      </c>
      <c r="L216" s="11">
        <v>5</v>
      </c>
      <c r="M216" s="11">
        <v>7</v>
      </c>
      <c r="N216" s="11">
        <v>8</v>
      </c>
      <c r="O216" s="11">
        <v>5</v>
      </c>
      <c r="P216" s="11">
        <v>7</v>
      </c>
      <c r="Q216" s="11">
        <v>8</v>
      </c>
      <c r="R216" s="11">
        <v>5</v>
      </c>
      <c r="S216" s="11">
        <v>7</v>
      </c>
      <c r="T216" s="11" t="s">
        <v>174</v>
      </c>
      <c r="U216" s="11" t="s">
        <v>104</v>
      </c>
      <c r="V216" s="11">
        <v>9</v>
      </c>
      <c r="W216" s="11" t="s">
        <v>158</v>
      </c>
      <c r="X216" s="11" t="s">
        <v>107</v>
      </c>
      <c r="Y216" s="11" t="s">
        <v>106</v>
      </c>
      <c r="Z216" s="11" t="s">
        <v>105</v>
      </c>
      <c r="AA216" s="11" t="s">
        <v>158</v>
      </c>
      <c r="AB216" s="11" t="s">
        <v>106</v>
      </c>
      <c r="AC216" s="11" t="s">
        <v>108</v>
      </c>
      <c r="AD216" s="36" t="s">
        <v>91</v>
      </c>
      <c r="AE216" s="11" t="s">
        <v>111</v>
      </c>
      <c r="AF216" s="11" t="s">
        <v>111</v>
      </c>
      <c r="AG216" s="11" t="s">
        <v>111</v>
      </c>
      <c r="AH216" s="11" t="s">
        <v>111</v>
      </c>
      <c r="AI216" s="11" t="s">
        <v>111</v>
      </c>
      <c r="AJ216" s="11" t="s">
        <v>111</v>
      </c>
      <c r="AK216" s="11" t="s">
        <v>117</v>
      </c>
    </row>
    <row r="217" spans="1:38" ht="15.75" hidden="1" customHeight="1" x14ac:dyDescent="0.25">
      <c r="A217" s="11">
        <v>215</v>
      </c>
      <c r="B217" s="39">
        <v>43249</v>
      </c>
      <c r="C217" s="11" t="s">
        <v>451</v>
      </c>
      <c r="D217" s="11" t="s">
        <v>187</v>
      </c>
      <c r="E217" s="11" t="s">
        <v>188</v>
      </c>
      <c r="F217" s="11" t="s">
        <v>134</v>
      </c>
      <c r="G217" s="11" t="s">
        <v>154</v>
      </c>
      <c r="H217" s="11" t="s">
        <v>193</v>
      </c>
      <c r="I217" s="11" t="s">
        <v>174</v>
      </c>
      <c r="J217" s="11" t="s">
        <v>181</v>
      </c>
      <c r="K217" s="11">
        <v>6</v>
      </c>
      <c r="L217" s="11">
        <v>5</v>
      </c>
      <c r="M217" s="11">
        <v>4</v>
      </c>
      <c r="N217" s="11">
        <v>5</v>
      </c>
      <c r="O217" s="11">
        <v>5</v>
      </c>
      <c r="P217" s="11">
        <v>4</v>
      </c>
      <c r="Q217" s="11">
        <v>5</v>
      </c>
      <c r="R217" s="11">
        <v>5</v>
      </c>
      <c r="S217" s="11">
        <v>5</v>
      </c>
      <c r="T217" s="11" t="s">
        <v>193</v>
      </c>
      <c r="U217" s="11" t="s">
        <v>104</v>
      </c>
      <c r="V217" s="11">
        <v>8</v>
      </c>
      <c r="W217" s="11" t="s">
        <v>106</v>
      </c>
      <c r="X217" s="11" t="s">
        <v>106</v>
      </c>
      <c r="Y217" s="11" t="s">
        <v>106</v>
      </c>
      <c r="Z217" s="11" t="s">
        <v>106</v>
      </c>
      <c r="AA217" s="11" t="s">
        <v>106</v>
      </c>
      <c r="AB217" s="11" t="s">
        <v>106</v>
      </c>
      <c r="AC217" s="11" t="s">
        <v>106</v>
      </c>
      <c r="AD217" s="36" t="s">
        <v>91</v>
      </c>
      <c r="AE217" s="11" t="s">
        <v>111</v>
      </c>
      <c r="AF217" s="11" t="s">
        <v>110</v>
      </c>
      <c r="AG217" s="11" t="s">
        <v>110</v>
      </c>
      <c r="AH217" s="11" t="s">
        <v>111</v>
      </c>
      <c r="AI217" s="11" t="s">
        <v>110</v>
      </c>
      <c r="AJ217" s="11" t="s">
        <v>111</v>
      </c>
      <c r="AK217" s="11" t="s">
        <v>111</v>
      </c>
    </row>
    <row r="218" spans="1:38" ht="15.75" hidden="1" customHeight="1" x14ac:dyDescent="0.25">
      <c r="A218" s="11">
        <v>216</v>
      </c>
      <c r="B218" s="39">
        <v>43249</v>
      </c>
      <c r="C218" s="11" t="s">
        <v>451</v>
      </c>
      <c r="D218" s="11" t="s">
        <v>187</v>
      </c>
      <c r="E218" s="11" t="s">
        <v>188</v>
      </c>
      <c r="F218" s="11" t="s">
        <v>142</v>
      </c>
      <c r="G218" s="11" t="s">
        <v>144</v>
      </c>
      <c r="H218" s="11" t="s">
        <v>193</v>
      </c>
      <c r="I218" s="11" t="s">
        <v>174</v>
      </c>
      <c r="J218" s="11" t="s">
        <v>181</v>
      </c>
      <c r="K218" s="11">
        <v>7</v>
      </c>
      <c r="L218" s="11">
        <v>9</v>
      </c>
      <c r="M218" s="11">
        <v>7</v>
      </c>
      <c r="N218" s="11">
        <v>6</v>
      </c>
      <c r="O218" s="11">
        <v>6</v>
      </c>
      <c r="P218" s="11">
        <v>5</v>
      </c>
      <c r="Q218" s="11">
        <v>4</v>
      </c>
      <c r="R218" s="11">
        <v>5</v>
      </c>
      <c r="S218" s="11">
        <v>3</v>
      </c>
      <c r="T218" s="11" t="s">
        <v>193</v>
      </c>
      <c r="U218" s="11" t="s">
        <v>104</v>
      </c>
      <c r="V218" s="11">
        <v>8</v>
      </c>
      <c r="W218" s="11" t="s">
        <v>105</v>
      </c>
      <c r="X218" s="11" t="s">
        <v>106</v>
      </c>
      <c r="Y218" s="11" t="s">
        <v>106</v>
      </c>
      <c r="Z218" s="11" t="s">
        <v>106</v>
      </c>
      <c r="AA218" s="11" t="s">
        <v>105</v>
      </c>
      <c r="AB218" s="11" t="s">
        <v>106</v>
      </c>
      <c r="AC218" s="11" t="s">
        <v>105</v>
      </c>
      <c r="AD218" s="36" t="s">
        <v>91</v>
      </c>
      <c r="AE218" s="11" t="s">
        <v>111</v>
      </c>
      <c r="AF218" s="11" t="s">
        <v>109</v>
      </c>
      <c r="AG218" s="11" t="s">
        <v>110</v>
      </c>
      <c r="AH218" s="11" t="s">
        <v>110</v>
      </c>
      <c r="AI218" s="11" t="s">
        <v>110</v>
      </c>
      <c r="AJ218" s="11" t="s">
        <v>110</v>
      </c>
      <c r="AK218" s="11" t="s">
        <v>109</v>
      </c>
    </row>
    <row r="219" spans="1:38" ht="15.75" hidden="1" customHeight="1" x14ac:dyDescent="0.25">
      <c r="A219" s="11">
        <v>217</v>
      </c>
      <c r="B219" s="39">
        <v>43249</v>
      </c>
      <c r="C219" s="11" t="s">
        <v>451</v>
      </c>
      <c r="D219" s="11" t="s">
        <v>187</v>
      </c>
      <c r="E219" s="11" t="s">
        <v>188</v>
      </c>
      <c r="F219" s="11" t="s">
        <v>142</v>
      </c>
      <c r="G219" s="11" t="s">
        <v>143</v>
      </c>
      <c r="H219" s="11" t="s">
        <v>193</v>
      </c>
      <c r="I219" s="11" t="s">
        <v>174</v>
      </c>
      <c r="J219" s="11" t="s">
        <v>181</v>
      </c>
      <c r="K219" s="11">
        <v>7</v>
      </c>
      <c r="L219" s="11">
        <v>7</v>
      </c>
      <c r="M219" s="11">
        <v>6</v>
      </c>
      <c r="N219" s="11">
        <v>6</v>
      </c>
      <c r="O219" s="11">
        <v>4</v>
      </c>
      <c r="P219" s="11">
        <v>4</v>
      </c>
      <c r="Q219" s="11">
        <v>5</v>
      </c>
      <c r="R219" s="11">
        <v>4</v>
      </c>
      <c r="S219" s="11">
        <v>4</v>
      </c>
      <c r="T219" s="11" t="s">
        <v>193</v>
      </c>
      <c r="U219" s="11" t="s">
        <v>104</v>
      </c>
      <c r="V219" s="11">
        <v>7</v>
      </c>
      <c r="W219" s="11" t="s">
        <v>106</v>
      </c>
      <c r="X219" s="11" t="s">
        <v>106</v>
      </c>
      <c r="Y219" s="11" t="s">
        <v>106</v>
      </c>
      <c r="Z219" s="11" t="s">
        <v>106</v>
      </c>
      <c r="AA219" s="11" t="s">
        <v>106</v>
      </c>
      <c r="AB219" s="11" t="s">
        <v>106</v>
      </c>
      <c r="AC219" s="11" t="s">
        <v>106</v>
      </c>
      <c r="AD219" s="36" t="s">
        <v>91</v>
      </c>
      <c r="AE219" s="11" t="s">
        <v>111</v>
      </c>
      <c r="AF219" s="11" t="s">
        <v>111</v>
      </c>
      <c r="AG219" s="11" t="s">
        <v>111</v>
      </c>
      <c r="AH219" s="11" t="s">
        <v>111</v>
      </c>
      <c r="AI219" s="11" t="s">
        <v>111</v>
      </c>
      <c r="AJ219" s="11" t="s">
        <v>111</v>
      </c>
      <c r="AK219" s="11" t="s">
        <v>110</v>
      </c>
    </row>
    <row r="220" spans="1:38" ht="15.75" hidden="1" customHeight="1" x14ac:dyDescent="0.25">
      <c r="A220" s="11">
        <v>218</v>
      </c>
      <c r="B220" s="39">
        <v>43249</v>
      </c>
      <c r="C220" s="11" t="s">
        <v>451</v>
      </c>
      <c r="D220" s="11" t="s">
        <v>187</v>
      </c>
      <c r="E220" s="11" t="s">
        <v>188</v>
      </c>
      <c r="F220" s="11" t="s">
        <v>318</v>
      </c>
      <c r="G220" s="11" t="s">
        <v>124</v>
      </c>
      <c r="H220" s="11" t="s">
        <v>193</v>
      </c>
      <c r="I220" s="11" t="s">
        <v>174</v>
      </c>
      <c r="J220" s="11" t="s">
        <v>181</v>
      </c>
      <c r="K220" s="11">
        <v>9</v>
      </c>
      <c r="L220" s="11">
        <v>9</v>
      </c>
      <c r="M220" s="11">
        <v>9</v>
      </c>
      <c r="N220" s="11">
        <v>8</v>
      </c>
      <c r="O220" s="11">
        <v>8</v>
      </c>
      <c r="P220" s="11">
        <v>8</v>
      </c>
      <c r="Q220" s="11">
        <v>8</v>
      </c>
      <c r="R220" s="11">
        <v>8</v>
      </c>
      <c r="S220" s="11">
        <v>8</v>
      </c>
      <c r="T220" s="11" t="s">
        <v>193</v>
      </c>
      <c r="U220" s="11" t="s">
        <v>104</v>
      </c>
      <c r="V220" s="11">
        <v>10</v>
      </c>
      <c r="W220" s="11" t="s">
        <v>106</v>
      </c>
      <c r="X220" s="11" t="s">
        <v>106</v>
      </c>
      <c r="Y220" s="11" t="s">
        <v>106</v>
      </c>
      <c r="Z220" s="11" t="s">
        <v>106</v>
      </c>
      <c r="AA220" s="11" t="s">
        <v>107</v>
      </c>
      <c r="AB220" s="11" t="s">
        <v>107</v>
      </c>
      <c r="AC220" s="11" t="s">
        <v>106</v>
      </c>
      <c r="AD220" s="36" t="s">
        <v>458</v>
      </c>
      <c r="AE220" s="11" t="s">
        <v>111</v>
      </c>
      <c r="AF220" s="11" t="s">
        <v>111</v>
      </c>
      <c r="AG220" s="11" t="s">
        <v>110</v>
      </c>
      <c r="AH220" s="11" t="s">
        <v>110</v>
      </c>
      <c r="AI220" s="11" t="s">
        <v>110</v>
      </c>
      <c r="AJ220" s="11" t="s">
        <v>111</v>
      </c>
      <c r="AK220" s="11" t="s">
        <v>110</v>
      </c>
    </row>
    <row r="221" spans="1:38" ht="15.75" hidden="1" customHeight="1" x14ac:dyDescent="0.25">
      <c r="A221" s="11">
        <v>219</v>
      </c>
      <c r="B221" s="39">
        <v>43249</v>
      </c>
      <c r="C221" s="11" t="s">
        <v>451</v>
      </c>
      <c r="D221" s="11" t="s">
        <v>187</v>
      </c>
      <c r="E221" s="11" t="s">
        <v>188</v>
      </c>
      <c r="F221" s="11" t="s">
        <v>134</v>
      </c>
      <c r="G221" s="11" t="s">
        <v>154</v>
      </c>
      <c r="H221" s="11" t="s">
        <v>193</v>
      </c>
      <c r="I221" s="11" t="s">
        <v>174</v>
      </c>
      <c r="J221" s="11" t="s">
        <v>181</v>
      </c>
      <c r="K221" s="11">
        <v>10</v>
      </c>
      <c r="L221" s="11">
        <v>10</v>
      </c>
      <c r="M221" s="11">
        <v>5</v>
      </c>
      <c r="N221" s="11">
        <v>10</v>
      </c>
      <c r="O221" s="11">
        <v>10</v>
      </c>
      <c r="P221" s="11">
        <v>5</v>
      </c>
      <c r="Q221" s="11">
        <v>10</v>
      </c>
      <c r="R221" s="11">
        <v>10</v>
      </c>
      <c r="S221" s="11">
        <v>5</v>
      </c>
      <c r="T221" s="11" t="s">
        <v>193</v>
      </c>
      <c r="U221" s="11" t="s">
        <v>104</v>
      </c>
      <c r="V221" s="11">
        <v>5</v>
      </c>
      <c r="W221" s="11" t="s">
        <v>105</v>
      </c>
      <c r="X221" s="11" t="s">
        <v>105</v>
      </c>
      <c r="Y221" s="11" t="s">
        <v>105</v>
      </c>
      <c r="Z221" s="11" t="s">
        <v>105</v>
      </c>
      <c r="AA221" s="11" t="s">
        <v>105</v>
      </c>
      <c r="AB221" s="11" t="s">
        <v>105</v>
      </c>
      <c r="AC221" s="11" t="s">
        <v>105</v>
      </c>
      <c r="AD221" s="36" t="s">
        <v>91</v>
      </c>
      <c r="AE221" s="11" t="s">
        <v>109</v>
      </c>
      <c r="AF221" s="11" t="s">
        <v>109</v>
      </c>
      <c r="AG221" s="11" t="s">
        <v>110</v>
      </c>
      <c r="AH221" s="11" t="s">
        <v>109</v>
      </c>
      <c r="AI221" s="11" t="s">
        <v>110</v>
      </c>
      <c r="AJ221" s="11" t="s">
        <v>109</v>
      </c>
      <c r="AK221" s="11" t="s">
        <v>160</v>
      </c>
    </row>
    <row r="222" spans="1:38" ht="15.75" hidden="1" customHeight="1" x14ac:dyDescent="0.25">
      <c r="A222" s="11">
        <v>220</v>
      </c>
      <c r="B222" s="39">
        <v>43249</v>
      </c>
      <c r="C222" s="11" t="s">
        <v>451</v>
      </c>
      <c r="D222" s="11" t="s">
        <v>187</v>
      </c>
      <c r="E222" s="11" t="s">
        <v>188</v>
      </c>
      <c r="F222" s="11" t="s">
        <v>142</v>
      </c>
      <c r="G222" s="11" t="s">
        <v>143</v>
      </c>
      <c r="H222" s="11" t="s">
        <v>193</v>
      </c>
      <c r="I222" s="11" t="s">
        <v>174</v>
      </c>
      <c r="J222" s="11" t="s">
        <v>181</v>
      </c>
      <c r="K222" s="11">
        <v>7</v>
      </c>
      <c r="L222" s="11">
        <v>7</v>
      </c>
      <c r="M222" s="11">
        <v>6</v>
      </c>
      <c r="N222" s="11">
        <v>8</v>
      </c>
      <c r="O222" s="11">
        <v>8</v>
      </c>
      <c r="P222" s="11">
        <v>6</v>
      </c>
      <c r="Q222" s="11">
        <v>8</v>
      </c>
      <c r="R222" s="11">
        <v>8</v>
      </c>
      <c r="S222" s="11">
        <v>7</v>
      </c>
      <c r="T222" s="11" t="s">
        <v>181</v>
      </c>
      <c r="U222" s="11" t="s">
        <v>104</v>
      </c>
      <c r="V222" s="11">
        <v>7</v>
      </c>
      <c r="W222" s="11" t="s">
        <v>108</v>
      </c>
      <c r="X222" s="11" t="s">
        <v>106</v>
      </c>
      <c r="Y222" s="11" t="s">
        <v>107</v>
      </c>
      <c r="Z222" s="11" t="s">
        <v>107</v>
      </c>
      <c r="AA222" s="11" t="s">
        <v>106</v>
      </c>
      <c r="AB222" s="11" t="s">
        <v>106</v>
      </c>
      <c r="AC222" s="11" t="s">
        <v>105</v>
      </c>
      <c r="AD222" s="36" t="s">
        <v>91</v>
      </c>
      <c r="AE222" s="11" t="s">
        <v>110</v>
      </c>
      <c r="AF222" s="11" t="s">
        <v>109</v>
      </c>
      <c r="AG222" s="11" t="s">
        <v>110</v>
      </c>
      <c r="AH222" s="11" t="s">
        <v>110</v>
      </c>
      <c r="AI222" s="11" t="s">
        <v>110</v>
      </c>
      <c r="AJ222" s="11" t="s">
        <v>110</v>
      </c>
      <c r="AK222" s="11" t="s">
        <v>110</v>
      </c>
    </row>
    <row r="223" spans="1:38" ht="15.75" hidden="1" customHeight="1" x14ac:dyDescent="0.25">
      <c r="A223" s="11">
        <v>221</v>
      </c>
      <c r="B223" s="39">
        <v>43249</v>
      </c>
      <c r="C223" s="11" t="s">
        <v>451</v>
      </c>
      <c r="D223" s="11" t="s">
        <v>187</v>
      </c>
      <c r="E223" s="11" t="s">
        <v>188</v>
      </c>
      <c r="F223" s="11" t="s">
        <v>142</v>
      </c>
      <c r="G223" s="11" t="s">
        <v>144</v>
      </c>
      <c r="H223" s="11" t="s">
        <v>193</v>
      </c>
      <c r="I223" s="11" t="s">
        <v>174</v>
      </c>
      <c r="J223" s="11" t="s">
        <v>181</v>
      </c>
      <c r="K223" s="11">
        <v>5</v>
      </c>
      <c r="L223" s="11">
        <v>6</v>
      </c>
      <c r="M223" s="11">
        <v>7</v>
      </c>
      <c r="N223" s="11">
        <v>8</v>
      </c>
      <c r="O223" s="11">
        <v>7</v>
      </c>
      <c r="P223" s="11">
        <v>6</v>
      </c>
      <c r="Q223" s="11">
        <v>4</v>
      </c>
      <c r="R223" s="11">
        <v>6</v>
      </c>
      <c r="S223" s="11">
        <v>7</v>
      </c>
      <c r="T223" s="11" t="s">
        <v>174</v>
      </c>
      <c r="U223" s="11" t="s">
        <v>104</v>
      </c>
      <c r="V223" s="11">
        <v>7</v>
      </c>
      <c r="W223" s="11" t="s">
        <v>106</v>
      </c>
      <c r="X223" s="11" t="s">
        <v>105</v>
      </c>
      <c r="Y223" s="11" t="s">
        <v>106</v>
      </c>
      <c r="Z223" s="11" t="s">
        <v>106</v>
      </c>
      <c r="AA223" s="11" t="s">
        <v>106</v>
      </c>
      <c r="AB223" s="11" t="s">
        <v>106</v>
      </c>
      <c r="AC223" s="11" t="s">
        <v>108</v>
      </c>
      <c r="AD223" s="36" t="s">
        <v>91</v>
      </c>
      <c r="AE223" s="11" t="s">
        <v>111</v>
      </c>
      <c r="AF223" s="11" t="s">
        <v>111</v>
      </c>
      <c r="AG223" s="11" t="s">
        <v>111</v>
      </c>
      <c r="AH223" s="11" t="s">
        <v>110</v>
      </c>
      <c r="AI223" s="11" t="s">
        <v>111</v>
      </c>
      <c r="AJ223" s="11" t="s">
        <v>110</v>
      </c>
      <c r="AK223" s="11" t="s">
        <v>117</v>
      </c>
    </row>
    <row r="224" spans="1:38" ht="15.75" hidden="1" customHeight="1" x14ac:dyDescent="0.25">
      <c r="A224" s="11">
        <v>222</v>
      </c>
      <c r="B224" s="39">
        <v>43249</v>
      </c>
      <c r="C224" s="11" t="s">
        <v>451</v>
      </c>
      <c r="D224" s="11" t="s">
        <v>187</v>
      </c>
      <c r="E224" s="11" t="s">
        <v>188</v>
      </c>
      <c r="F224" s="11" t="s">
        <v>134</v>
      </c>
      <c r="G224" s="11" t="s">
        <v>154</v>
      </c>
      <c r="H224" s="11" t="s">
        <v>193</v>
      </c>
      <c r="I224" s="11" t="s">
        <v>174</v>
      </c>
      <c r="J224" s="11" t="s">
        <v>181</v>
      </c>
      <c r="K224" s="11">
        <v>5</v>
      </c>
      <c r="L224" s="11">
        <v>6</v>
      </c>
      <c r="M224" s="11">
        <v>6</v>
      </c>
      <c r="N224" s="11">
        <v>6</v>
      </c>
      <c r="O224" s="11">
        <v>7</v>
      </c>
      <c r="P224" s="11">
        <v>7</v>
      </c>
      <c r="Q224" s="11">
        <v>5</v>
      </c>
      <c r="R224" s="11">
        <v>6</v>
      </c>
      <c r="S224" s="11">
        <v>6</v>
      </c>
      <c r="T224" s="11" t="s">
        <v>174</v>
      </c>
      <c r="U224" s="11" t="s">
        <v>104</v>
      </c>
      <c r="V224" s="11">
        <v>10</v>
      </c>
      <c r="W224" s="11" t="s">
        <v>106</v>
      </c>
      <c r="X224" s="11" t="s">
        <v>106</v>
      </c>
      <c r="Y224" s="11" t="s">
        <v>106</v>
      </c>
      <c r="Z224" s="11" t="s">
        <v>107</v>
      </c>
      <c r="AA224" s="11" t="s">
        <v>107</v>
      </c>
      <c r="AB224" s="11" t="s">
        <v>107</v>
      </c>
      <c r="AC224" s="11" t="s">
        <v>105</v>
      </c>
      <c r="AD224" s="36" t="s">
        <v>91</v>
      </c>
      <c r="AE224" s="11" t="s">
        <v>110</v>
      </c>
      <c r="AF224" s="11" t="s">
        <v>110</v>
      </c>
      <c r="AG224" s="11" t="s">
        <v>110</v>
      </c>
      <c r="AH224" s="11" t="s">
        <v>111</v>
      </c>
      <c r="AI224" s="11" t="s">
        <v>111</v>
      </c>
      <c r="AJ224" s="11" t="s">
        <v>110</v>
      </c>
      <c r="AK224" s="11" t="s">
        <v>109</v>
      </c>
    </row>
    <row r="225" spans="1:37" ht="15.75" hidden="1" customHeight="1" x14ac:dyDescent="0.25">
      <c r="A225" s="11">
        <v>223</v>
      </c>
      <c r="B225" s="39">
        <v>43249</v>
      </c>
      <c r="C225" s="11" t="s">
        <v>451</v>
      </c>
      <c r="D225" s="11" t="s">
        <v>187</v>
      </c>
      <c r="E225" s="11" t="s">
        <v>188</v>
      </c>
      <c r="F225" s="11" t="s">
        <v>134</v>
      </c>
      <c r="G225" s="11" t="s">
        <v>112</v>
      </c>
      <c r="H225" s="11" t="s">
        <v>193</v>
      </c>
      <c r="I225" s="11" t="s">
        <v>174</v>
      </c>
      <c r="J225" s="11" t="s">
        <v>181</v>
      </c>
      <c r="K225" s="11">
        <v>5</v>
      </c>
      <c r="L225" s="11">
        <v>6</v>
      </c>
      <c r="M225" s="11">
        <v>7</v>
      </c>
      <c r="N225" s="11">
        <v>6</v>
      </c>
      <c r="O225" s="11">
        <v>7</v>
      </c>
      <c r="P225" s="11">
        <v>8</v>
      </c>
      <c r="Q225" s="11">
        <v>6</v>
      </c>
      <c r="R225" s="11">
        <v>6</v>
      </c>
      <c r="S225" s="11">
        <v>6</v>
      </c>
      <c r="T225" s="11" t="s">
        <v>174</v>
      </c>
      <c r="U225" s="11" t="s">
        <v>104</v>
      </c>
      <c r="V225" s="11">
        <v>7</v>
      </c>
      <c r="W225" s="11" t="s">
        <v>105</v>
      </c>
      <c r="X225" s="11" t="s">
        <v>158</v>
      </c>
      <c r="Y225" s="11" t="s">
        <v>105</v>
      </c>
      <c r="Z225" s="11" t="s">
        <v>106</v>
      </c>
      <c r="AA225" s="11" t="s">
        <v>105</v>
      </c>
      <c r="AB225" s="11" t="s">
        <v>106</v>
      </c>
      <c r="AC225" s="11" t="s">
        <v>107</v>
      </c>
      <c r="AD225" s="36" t="s">
        <v>91</v>
      </c>
      <c r="AE225" s="11" t="s">
        <v>109</v>
      </c>
      <c r="AF225" s="11" t="s">
        <v>110</v>
      </c>
      <c r="AG225" s="11" t="s">
        <v>110</v>
      </c>
      <c r="AH225" s="11" t="s">
        <v>110</v>
      </c>
      <c r="AI225" s="11" t="s">
        <v>111</v>
      </c>
      <c r="AJ225" s="11" t="s">
        <v>109</v>
      </c>
      <c r="AK225" s="11" t="s">
        <v>160</v>
      </c>
    </row>
    <row r="226" spans="1:37" ht="15.75" hidden="1" customHeight="1" x14ac:dyDescent="0.25">
      <c r="A226" s="11">
        <v>224</v>
      </c>
      <c r="B226" s="39">
        <v>43249</v>
      </c>
      <c r="C226" s="11" t="s">
        <v>451</v>
      </c>
      <c r="D226" s="11" t="s">
        <v>187</v>
      </c>
      <c r="E226" s="11" t="s">
        <v>188</v>
      </c>
      <c r="F226" s="11" t="s">
        <v>134</v>
      </c>
      <c r="G226" s="11" t="s">
        <v>154</v>
      </c>
      <c r="H226" s="11" t="s">
        <v>193</v>
      </c>
      <c r="I226" s="11" t="s">
        <v>174</v>
      </c>
      <c r="J226" s="11" t="s">
        <v>181</v>
      </c>
      <c r="K226" s="11">
        <v>8</v>
      </c>
      <c r="L226" s="11">
        <v>9</v>
      </c>
      <c r="M226" s="11">
        <v>8</v>
      </c>
      <c r="N226" s="11">
        <v>7</v>
      </c>
      <c r="O226" s="11">
        <v>8</v>
      </c>
      <c r="P226" s="11">
        <v>7</v>
      </c>
      <c r="Q226" s="11">
        <v>8</v>
      </c>
      <c r="R226" s="11">
        <v>7</v>
      </c>
      <c r="S226" s="11">
        <v>8</v>
      </c>
      <c r="T226" s="11" t="s">
        <v>149</v>
      </c>
      <c r="U226" s="11" t="s">
        <v>104</v>
      </c>
      <c r="V226" s="11">
        <v>8</v>
      </c>
      <c r="W226" s="11" t="s">
        <v>105</v>
      </c>
      <c r="X226" s="11" t="s">
        <v>105</v>
      </c>
      <c r="Y226" s="11" t="s">
        <v>158</v>
      </c>
      <c r="Z226" s="11" t="s">
        <v>105</v>
      </c>
      <c r="AA226" s="11" t="s">
        <v>158</v>
      </c>
      <c r="AB226" s="11" t="s">
        <v>106</v>
      </c>
      <c r="AC226" s="11" t="s">
        <v>105</v>
      </c>
      <c r="AD226" s="36" t="s">
        <v>91</v>
      </c>
      <c r="AE226" s="11" t="s">
        <v>109</v>
      </c>
      <c r="AF226" s="11" t="s">
        <v>110</v>
      </c>
      <c r="AG226" s="11" t="s">
        <v>109</v>
      </c>
      <c r="AH226" s="11" t="s">
        <v>109</v>
      </c>
      <c r="AI226" s="11" t="s">
        <v>109</v>
      </c>
      <c r="AJ226" s="11" t="s">
        <v>110</v>
      </c>
      <c r="AK226" s="11" t="s">
        <v>109</v>
      </c>
    </row>
    <row r="227" spans="1:37" ht="15.75" hidden="1" customHeight="1" x14ac:dyDescent="0.25">
      <c r="A227" s="11">
        <v>225</v>
      </c>
      <c r="B227" s="39">
        <v>43250</v>
      </c>
      <c r="C227" s="11" t="s">
        <v>451</v>
      </c>
      <c r="D227" s="11" t="s">
        <v>128</v>
      </c>
      <c r="E227" s="11" t="s">
        <v>89</v>
      </c>
      <c r="F227" s="11" t="s">
        <v>318</v>
      </c>
      <c r="G227" s="11" t="s">
        <v>124</v>
      </c>
      <c r="H227" s="11" t="s">
        <v>132</v>
      </c>
      <c r="I227" s="11" t="s">
        <v>131</v>
      </c>
      <c r="J227" s="11" t="s">
        <v>180</v>
      </c>
      <c r="K227" s="11">
        <v>8</v>
      </c>
      <c r="L227" s="11">
        <v>9</v>
      </c>
      <c r="M227" s="11">
        <v>7</v>
      </c>
      <c r="N227" s="11">
        <v>9</v>
      </c>
      <c r="O227" s="11">
        <v>10</v>
      </c>
      <c r="P227" s="11">
        <v>9</v>
      </c>
      <c r="Q227" s="11">
        <v>7</v>
      </c>
      <c r="R227" s="11">
        <v>8</v>
      </c>
      <c r="S227" s="11">
        <v>8</v>
      </c>
      <c r="T227" s="11" t="s">
        <v>131</v>
      </c>
      <c r="U227" s="11" t="s">
        <v>104</v>
      </c>
      <c r="V227" s="11">
        <v>9</v>
      </c>
      <c r="W227" s="11" t="s">
        <v>106</v>
      </c>
      <c r="X227" s="11" t="s">
        <v>106</v>
      </c>
      <c r="Y227" s="11" t="s">
        <v>105</v>
      </c>
      <c r="Z227" s="11" t="s">
        <v>106</v>
      </c>
      <c r="AA227" s="11" t="s">
        <v>105</v>
      </c>
      <c r="AB227" s="11" t="s">
        <v>107</v>
      </c>
      <c r="AC227" s="11" t="s">
        <v>106</v>
      </c>
      <c r="AD227" s="36" t="s">
        <v>91</v>
      </c>
      <c r="AE227" s="11" t="s">
        <v>111</v>
      </c>
      <c r="AF227" s="11" t="s">
        <v>110</v>
      </c>
      <c r="AG227" s="11" t="s">
        <v>111</v>
      </c>
      <c r="AH227" s="11" t="s">
        <v>111</v>
      </c>
      <c r="AI227" s="11" t="s">
        <v>111</v>
      </c>
      <c r="AJ227" s="11" t="s">
        <v>111</v>
      </c>
      <c r="AK227" s="11" t="s">
        <v>110</v>
      </c>
    </row>
    <row r="228" spans="1:37" ht="15.75" hidden="1" customHeight="1" x14ac:dyDescent="0.25">
      <c r="A228" s="11">
        <v>226</v>
      </c>
      <c r="B228" s="39">
        <v>43250</v>
      </c>
      <c r="C228" s="11" t="s">
        <v>451</v>
      </c>
      <c r="D228" s="11" t="s">
        <v>128</v>
      </c>
      <c r="E228" s="11" t="s">
        <v>89</v>
      </c>
      <c r="F228" s="11" t="s">
        <v>134</v>
      </c>
      <c r="G228" s="11" t="s">
        <v>154</v>
      </c>
      <c r="H228" s="11" t="s">
        <v>132</v>
      </c>
      <c r="I228" s="11" t="s">
        <v>131</v>
      </c>
      <c r="J228" s="11" t="s">
        <v>180</v>
      </c>
      <c r="K228" s="11">
        <v>4</v>
      </c>
      <c r="L228" s="11">
        <v>6</v>
      </c>
      <c r="M228" s="11">
        <v>3</v>
      </c>
      <c r="N228" s="11">
        <v>3</v>
      </c>
      <c r="O228" s="11">
        <v>5</v>
      </c>
      <c r="P228" s="11">
        <v>1</v>
      </c>
      <c r="Q228" s="11">
        <v>5</v>
      </c>
      <c r="R228" s="11">
        <v>5</v>
      </c>
      <c r="S228" s="11">
        <v>5</v>
      </c>
      <c r="T228" s="11" t="s">
        <v>180</v>
      </c>
      <c r="U228" s="11" t="s">
        <v>104</v>
      </c>
      <c r="V228" s="11">
        <v>8</v>
      </c>
      <c r="W228" s="11" t="s">
        <v>105</v>
      </c>
      <c r="X228" s="11" t="s">
        <v>106</v>
      </c>
      <c r="Y228" s="11" t="s">
        <v>106</v>
      </c>
      <c r="Z228" s="11" t="s">
        <v>105</v>
      </c>
      <c r="AA228" s="11" t="s">
        <v>107</v>
      </c>
      <c r="AB228" s="11" t="s">
        <v>107</v>
      </c>
      <c r="AC228" s="11" t="s">
        <v>107</v>
      </c>
      <c r="AD228" s="36" t="s">
        <v>91</v>
      </c>
      <c r="AE228" s="11" t="s">
        <v>109</v>
      </c>
      <c r="AF228" s="11" t="s">
        <v>111</v>
      </c>
      <c r="AG228" s="11" t="s">
        <v>110</v>
      </c>
      <c r="AH228" s="11" t="s">
        <v>111</v>
      </c>
      <c r="AI228" s="11" t="s">
        <v>110</v>
      </c>
      <c r="AJ228" s="11" t="s">
        <v>109</v>
      </c>
      <c r="AK228" s="11" t="s">
        <v>111</v>
      </c>
    </row>
    <row r="229" spans="1:37" ht="15.75" customHeight="1" x14ac:dyDescent="0.25">
      <c r="A229" s="11">
        <v>227</v>
      </c>
      <c r="B229" s="39">
        <v>43250</v>
      </c>
      <c r="C229" s="11" t="s">
        <v>451</v>
      </c>
      <c r="D229" s="11" t="s">
        <v>128</v>
      </c>
      <c r="E229" s="11" t="s">
        <v>89</v>
      </c>
      <c r="F229" s="11" t="s">
        <v>318</v>
      </c>
      <c r="G229" s="11" t="s">
        <v>124</v>
      </c>
      <c r="H229" s="11" t="s">
        <v>132</v>
      </c>
      <c r="I229" s="11" t="s">
        <v>131</v>
      </c>
      <c r="J229" s="11" t="s">
        <v>180</v>
      </c>
      <c r="K229" s="11">
        <v>9</v>
      </c>
      <c r="L229" s="11">
        <v>8</v>
      </c>
      <c r="M229" s="11">
        <v>8</v>
      </c>
      <c r="N229" s="11">
        <v>8</v>
      </c>
      <c r="O229" s="11">
        <v>7</v>
      </c>
      <c r="P229" s="11">
        <v>8</v>
      </c>
      <c r="Q229" s="11">
        <v>8</v>
      </c>
      <c r="R229" s="11">
        <v>7</v>
      </c>
      <c r="S229" s="11">
        <v>7</v>
      </c>
      <c r="T229" s="11" t="s">
        <v>132</v>
      </c>
      <c r="U229" s="11" t="s">
        <v>104</v>
      </c>
      <c r="V229" s="11">
        <v>9</v>
      </c>
      <c r="W229" s="11" t="s">
        <v>107</v>
      </c>
      <c r="X229" s="11" t="s">
        <v>106</v>
      </c>
      <c r="Y229" s="11" t="s">
        <v>105</v>
      </c>
      <c r="Z229" s="11" t="s">
        <v>105</v>
      </c>
      <c r="AA229" s="11" t="s">
        <v>106</v>
      </c>
      <c r="AB229" s="11" t="s">
        <v>105</v>
      </c>
      <c r="AC229" s="11" t="s">
        <v>105</v>
      </c>
      <c r="AD229" s="36" t="s">
        <v>91</v>
      </c>
      <c r="AE229" s="11" t="s">
        <v>111</v>
      </c>
      <c r="AF229" s="11" t="s">
        <v>110</v>
      </c>
      <c r="AG229" s="11" t="s">
        <v>110</v>
      </c>
      <c r="AH229" s="11" t="s">
        <v>110</v>
      </c>
      <c r="AI229" s="11" t="s">
        <v>109</v>
      </c>
      <c r="AJ229" s="11" t="s">
        <v>111</v>
      </c>
      <c r="AK229" s="11" t="s">
        <v>109</v>
      </c>
    </row>
    <row r="230" spans="1:37" ht="15.75" hidden="1" customHeight="1" x14ac:dyDescent="0.25">
      <c r="A230" s="11">
        <v>228</v>
      </c>
      <c r="B230" s="39">
        <v>43250</v>
      </c>
      <c r="C230" s="11" t="s">
        <v>451</v>
      </c>
      <c r="D230" s="11" t="s">
        <v>128</v>
      </c>
      <c r="E230" s="11" t="s">
        <v>89</v>
      </c>
      <c r="F230" s="11" t="s">
        <v>142</v>
      </c>
      <c r="G230" s="11" t="s">
        <v>144</v>
      </c>
      <c r="H230" s="11" t="s">
        <v>132</v>
      </c>
      <c r="I230" s="11" t="s">
        <v>131</v>
      </c>
      <c r="J230" s="11" t="s">
        <v>180</v>
      </c>
      <c r="K230" s="11">
        <v>5</v>
      </c>
      <c r="L230" s="11">
        <v>5</v>
      </c>
      <c r="M230" s="11">
        <v>5</v>
      </c>
      <c r="N230" s="11">
        <v>10</v>
      </c>
      <c r="O230" s="11">
        <v>10</v>
      </c>
      <c r="P230" s="11">
        <v>5</v>
      </c>
      <c r="Q230" s="11">
        <v>7</v>
      </c>
      <c r="R230" s="11">
        <v>10</v>
      </c>
      <c r="S230" s="11">
        <v>5</v>
      </c>
      <c r="T230" s="11" t="s">
        <v>131</v>
      </c>
      <c r="U230" s="11" t="s">
        <v>104</v>
      </c>
      <c r="V230" s="11">
        <v>5</v>
      </c>
      <c r="W230" s="11" t="s">
        <v>107</v>
      </c>
      <c r="X230" s="11" t="s">
        <v>106</v>
      </c>
      <c r="Y230" s="11" t="s">
        <v>107</v>
      </c>
      <c r="Z230" s="11" t="s">
        <v>107</v>
      </c>
      <c r="AA230" s="11" t="s">
        <v>105</v>
      </c>
      <c r="AB230" s="11" t="s">
        <v>106</v>
      </c>
      <c r="AC230" s="11" t="s">
        <v>107</v>
      </c>
      <c r="AD230" s="36" t="s">
        <v>91</v>
      </c>
      <c r="AE230" s="11" t="s">
        <v>111</v>
      </c>
      <c r="AF230" s="11" t="s">
        <v>111</v>
      </c>
      <c r="AG230" s="11" t="s">
        <v>110</v>
      </c>
      <c r="AH230" s="11" t="s">
        <v>111</v>
      </c>
      <c r="AI230" s="11" t="s">
        <v>111</v>
      </c>
      <c r="AJ230" s="11" t="s">
        <v>111</v>
      </c>
      <c r="AK230" s="11" t="s">
        <v>111</v>
      </c>
    </row>
    <row r="231" spans="1:37" ht="15.75" customHeight="1" x14ac:dyDescent="0.25">
      <c r="A231" s="11">
        <v>229</v>
      </c>
      <c r="B231" s="39">
        <v>43250</v>
      </c>
      <c r="C231" s="11" t="s">
        <v>451</v>
      </c>
      <c r="D231" s="11" t="s">
        <v>128</v>
      </c>
      <c r="E231" s="11" t="s">
        <v>89</v>
      </c>
      <c r="F231" s="11" t="s">
        <v>142</v>
      </c>
      <c r="G231" s="11" t="s">
        <v>144</v>
      </c>
      <c r="H231" s="11" t="s">
        <v>132</v>
      </c>
      <c r="I231" s="11" t="s">
        <v>131</v>
      </c>
      <c r="J231" s="11" t="s">
        <v>180</v>
      </c>
      <c r="K231" s="11">
        <v>8</v>
      </c>
      <c r="L231" s="11">
        <v>9</v>
      </c>
      <c r="M231" s="11">
        <v>10</v>
      </c>
      <c r="N231" s="11">
        <v>8</v>
      </c>
      <c r="O231" s="11">
        <v>9</v>
      </c>
      <c r="P231" s="11">
        <v>10</v>
      </c>
      <c r="Q231" s="11">
        <v>7</v>
      </c>
      <c r="R231" s="11">
        <v>9</v>
      </c>
      <c r="S231" s="11">
        <v>9</v>
      </c>
      <c r="T231" s="11" t="s">
        <v>132</v>
      </c>
      <c r="U231" s="11" t="s">
        <v>104</v>
      </c>
      <c r="V231" s="11">
        <v>10</v>
      </c>
      <c r="W231" s="11" t="s">
        <v>105</v>
      </c>
      <c r="X231" s="11" t="s">
        <v>106</v>
      </c>
      <c r="Y231" s="11" t="s">
        <v>106</v>
      </c>
      <c r="Z231" s="11" t="s">
        <v>106</v>
      </c>
      <c r="AA231" s="11" t="s">
        <v>106</v>
      </c>
      <c r="AB231" s="11" t="s">
        <v>107</v>
      </c>
      <c r="AC231" s="11" t="s">
        <v>107</v>
      </c>
      <c r="AD231" s="36" t="s">
        <v>91</v>
      </c>
      <c r="AE231" s="11" t="s">
        <v>110</v>
      </c>
      <c r="AF231" s="11" t="s">
        <v>110</v>
      </c>
      <c r="AG231" s="11" t="s">
        <v>109</v>
      </c>
      <c r="AH231" s="11" t="s">
        <v>109</v>
      </c>
      <c r="AI231" s="11" t="s">
        <v>111</v>
      </c>
      <c r="AJ231" s="11" t="s">
        <v>111</v>
      </c>
      <c r="AK231" s="11" t="s">
        <v>110</v>
      </c>
    </row>
    <row r="232" spans="1:37" ht="15.75" customHeight="1" x14ac:dyDescent="0.25">
      <c r="A232" s="11">
        <v>230</v>
      </c>
      <c r="B232" s="39">
        <v>43250</v>
      </c>
      <c r="C232" s="11" t="s">
        <v>451</v>
      </c>
      <c r="D232" s="11" t="s">
        <v>128</v>
      </c>
      <c r="E232" s="11" t="s">
        <v>89</v>
      </c>
      <c r="F232" s="11" t="s">
        <v>134</v>
      </c>
      <c r="G232" s="11" t="s">
        <v>154</v>
      </c>
      <c r="H232" s="11" t="s">
        <v>132</v>
      </c>
      <c r="I232" s="11" t="s">
        <v>131</v>
      </c>
      <c r="J232" s="11" t="s">
        <v>180</v>
      </c>
      <c r="K232" s="11">
        <v>8</v>
      </c>
      <c r="L232" s="11">
        <v>8</v>
      </c>
      <c r="M232" s="11">
        <v>8</v>
      </c>
      <c r="N232" s="11">
        <v>8</v>
      </c>
      <c r="O232" s="11">
        <v>8</v>
      </c>
      <c r="P232" s="11">
        <v>8</v>
      </c>
      <c r="Q232" s="11">
        <v>8</v>
      </c>
      <c r="R232" s="11">
        <v>8</v>
      </c>
      <c r="S232" s="11">
        <v>8</v>
      </c>
      <c r="T232" s="11" t="s">
        <v>132</v>
      </c>
      <c r="U232" s="11" t="s">
        <v>104</v>
      </c>
      <c r="V232" s="11">
        <v>9</v>
      </c>
      <c r="W232" s="11" t="s">
        <v>106</v>
      </c>
      <c r="X232" s="11" t="s">
        <v>106</v>
      </c>
      <c r="Y232" s="11" t="s">
        <v>106</v>
      </c>
      <c r="Z232" s="11" t="s">
        <v>106</v>
      </c>
      <c r="AA232" s="11" t="s">
        <v>106</v>
      </c>
      <c r="AB232" s="11" t="s">
        <v>106</v>
      </c>
      <c r="AC232" s="11" t="s">
        <v>106</v>
      </c>
      <c r="AD232" s="36" t="s">
        <v>462</v>
      </c>
      <c r="AE232" s="11" t="s">
        <v>111</v>
      </c>
      <c r="AF232" s="11" t="s">
        <v>111</v>
      </c>
      <c r="AG232" s="11" t="s">
        <v>111</v>
      </c>
      <c r="AH232" s="11" t="s">
        <v>111</v>
      </c>
      <c r="AI232" s="11" t="s">
        <v>111</v>
      </c>
      <c r="AJ232" s="11" t="s">
        <v>111</v>
      </c>
      <c r="AK232" s="11" t="s">
        <v>160</v>
      </c>
    </row>
    <row r="233" spans="1:37" ht="15.75" hidden="1" customHeight="1" x14ac:dyDescent="0.25">
      <c r="A233" s="11">
        <v>231</v>
      </c>
      <c r="B233" s="39">
        <v>43250</v>
      </c>
      <c r="C233" s="11" t="s">
        <v>451</v>
      </c>
      <c r="D233" s="11" t="s">
        <v>128</v>
      </c>
      <c r="E233" s="11" t="s">
        <v>89</v>
      </c>
      <c r="F233" s="11" t="s">
        <v>134</v>
      </c>
      <c r="G233" s="11" t="s">
        <v>154</v>
      </c>
      <c r="H233" s="11" t="s">
        <v>132</v>
      </c>
      <c r="I233" s="11" t="s">
        <v>131</v>
      </c>
      <c r="J233" s="11" t="s">
        <v>180</v>
      </c>
      <c r="K233" s="11">
        <v>8</v>
      </c>
      <c r="L233" s="11">
        <v>8</v>
      </c>
      <c r="M233" s="11">
        <v>8</v>
      </c>
      <c r="N233" s="11">
        <v>10</v>
      </c>
      <c r="O233" s="11">
        <v>10</v>
      </c>
      <c r="P233" s="11">
        <v>10</v>
      </c>
      <c r="Q233" s="11">
        <v>10</v>
      </c>
      <c r="R233" s="11">
        <v>10</v>
      </c>
      <c r="S233" s="11">
        <v>10</v>
      </c>
      <c r="T233" s="11" t="s">
        <v>180</v>
      </c>
      <c r="U233" s="11" t="s">
        <v>104</v>
      </c>
      <c r="V233" s="11">
        <v>10</v>
      </c>
      <c r="W233" s="11" t="s">
        <v>106</v>
      </c>
      <c r="X233" s="11" t="s">
        <v>106</v>
      </c>
      <c r="Y233" s="11" t="s">
        <v>106</v>
      </c>
      <c r="Z233" s="11" t="s">
        <v>106</v>
      </c>
      <c r="AA233" s="11" t="s">
        <v>106</v>
      </c>
      <c r="AB233" s="11" t="s">
        <v>106</v>
      </c>
      <c r="AC233" s="11" t="s">
        <v>106</v>
      </c>
      <c r="AD233" s="36" t="s">
        <v>91</v>
      </c>
      <c r="AE233" s="11" t="s">
        <v>111</v>
      </c>
      <c r="AF233" s="11" t="s">
        <v>111</v>
      </c>
      <c r="AG233" s="11" t="s">
        <v>111</v>
      </c>
      <c r="AH233" s="11" t="s">
        <v>111</v>
      </c>
      <c r="AI233" s="11" t="s">
        <v>111</v>
      </c>
      <c r="AJ233" s="11" t="s">
        <v>111</v>
      </c>
      <c r="AK233" s="11" t="s">
        <v>111</v>
      </c>
    </row>
    <row r="234" spans="1:37" ht="15.75" customHeight="1" x14ac:dyDescent="0.25">
      <c r="A234" s="11">
        <v>232</v>
      </c>
      <c r="B234" s="39">
        <v>43250</v>
      </c>
      <c r="C234" s="11" t="s">
        <v>451</v>
      </c>
      <c r="D234" s="11" t="s">
        <v>128</v>
      </c>
      <c r="E234" s="11" t="s">
        <v>89</v>
      </c>
      <c r="F234" s="11" t="s">
        <v>134</v>
      </c>
      <c r="G234" s="11" t="s">
        <v>154</v>
      </c>
      <c r="H234" s="11" t="s">
        <v>132</v>
      </c>
      <c r="I234" s="11" t="s">
        <v>131</v>
      </c>
      <c r="J234" s="11" t="s">
        <v>180</v>
      </c>
      <c r="K234" s="11">
        <v>8</v>
      </c>
      <c r="L234" s="11">
        <v>8</v>
      </c>
      <c r="M234" s="11">
        <v>8</v>
      </c>
      <c r="N234" s="11">
        <v>7</v>
      </c>
      <c r="O234" s="11">
        <v>7</v>
      </c>
      <c r="P234" s="11">
        <v>7</v>
      </c>
      <c r="Q234" s="11">
        <v>7</v>
      </c>
      <c r="R234" s="11">
        <v>7</v>
      </c>
      <c r="S234" s="11">
        <v>7</v>
      </c>
      <c r="T234" s="11" t="s">
        <v>132</v>
      </c>
      <c r="U234" s="11" t="s">
        <v>104</v>
      </c>
      <c r="V234" s="11">
        <v>8</v>
      </c>
      <c r="W234" s="11" t="s">
        <v>107</v>
      </c>
      <c r="X234" s="11" t="s">
        <v>107</v>
      </c>
      <c r="Y234" s="11" t="s">
        <v>107</v>
      </c>
      <c r="Z234" s="11" t="s">
        <v>107</v>
      </c>
      <c r="AA234" s="11" t="s">
        <v>107</v>
      </c>
      <c r="AB234" s="11" t="s">
        <v>107</v>
      </c>
      <c r="AC234" s="11" t="s">
        <v>106</v>
      </c>
      <c r="AD234" s="36" t="s">
        <v>91</v>
      </c>
      <c r="AE234" s="11" t="s">
        <v>111</v>
      </c>
      <c r="AF234" s="11" t="s">
        <v>110</v>
      </c>
      <c r="AG234" s="11" t="s">
        <v>110</v>
      </c>
      <c r="AH234" s="11" t="s">
        <v>111</v>
      </c>
      <c r="AI234" s="11" t="s">
        <v>111</v>
      </c>
      <c r="AJ234" s="11" t="s">
        <v>111</v>
      </c>
      <c r="AK234" s="11" t="s">
        <v>110</v>
      </c>
    </row>
    <row r="235" spans="1:37" ht="15.75" customHeight="1" x14ac:dyDescent="0.25">
      <c r="A235" s="11">
        <v>233</v>
      </c>
      <c r="B235" s="39">
        <v>43250</v>
      </c>
      <c r="C235" s="11" t="s">
        <v>451</v>
      </c>
      <c r="D235" s="11" t="s">
        <v>128</v>
      </c>
      <c r="E235" s="11" t="s">
        <v>89</v>
      </c>
      <c r="F235" s="11" t="s">
        <v>318</v>
      </c>
      <c r="G235" s="11" t="s">
        <v>124</v>
      </c>
      <c r="H235" s="11" t="s">
        <v>132</v>
      </c>
      <c r="I235" s="11" t="s">
        <v>131</v>
      </c>
      <c r="J235" s="11" t="s">
        <v>180</v>
      </c>
      <c r="K235" s="11">
        <v>8</v>
      </c>
      <c r="L235" s="11">
        <v>8</v>
      </c>
      <c r="M235" s="11">
        <v>9</v>
      </c>
      <c r="N235" s="11">
        <v>7</v>
      </c>
      <c r="O235" s="11">
        <v>7</v>
      </c>
      <c r="P235" s="11">
        <v>8</v>
      </c>
      <c r="Q235" s="11">
        <v>8</v>
      </c>
      <c r="R235" s="11">
        <v>7</v>
      </c>
      <c r="S235" s="11">
        <v>8</v>
      </c>
      <c r="T235" s="11" t="s">
        <v>132</v>
      </c>
      <c r="U235" s="11" t="s">
        <v>104</v>
      </c>
      <c r="V235" s="11">
        <v>9</v>
      </c>
      <c r="W235" s="11" t="s">
        <v>106</v>
      </c>
      <c r="X235" s="11" t="s">
        <v>106</v>
      </c>
      <c r="Y235" s="11" t="s">
        <v>107</v>
      </c>
      <c r="Z235" s="11" t="s">
        <v>107</v>
      </c>
      <c r="AA235" s="11" t="s">
        <v>106</v>
      </c>
      <c r="AB235" s="11" t="s">
        <v>107</v>
      </c>
      <c r="AC235" s="11" t="s">
        <v>107</v>
      </c>
      <c r="AD235" s="36" t="s">
        <v>91</v>
      </c>
      <c r="AE235" s="11" t="s">
        <v>110</v>
      </c>
      <c r="AF235" s="11" t="s">
        <v>110</v>
      </c>
      <c r="AG235" s="11" t="s">
        <v>111</v>
      </c>
      <c r="AH235" s="11" t="s">
        <v>110</v>
      </c>
      <c r="AI235" s="11" t="s">
        <v>111</v>
      </c>
      <c r="AJ235" s="11" t="s">
        <v>111</v>
      </c>
      <c r="AK235" s="11" t="s">
        <v>111</v>
      </c>
    </row>
    <row r="236" spans="1:37" ht="15.75" customHeight="1" x14ac:dyDescent="0.25">
      <c r="A236" s="11">
        <v>234</v>
      </c>
      <c r="B236" s="39">
        <v>43250</v>
      </c>
      <c r="C236" s="11" t="s">
        <v>451</v>
      </c>
      <c r="D236" s="11" t="s">
        <v>128</v>
      </c>
      <c r="E236" s="11" t="s">
        <v>89</v>
      </c>
      <c r="F236" s="11" t="s">
        <v>318</v>
      </c>
      <c r="G236" s="11" t="s">
        <v>124</v>
      </c>
      <c r="H236" s="11" t="s">
        <v>132</v>
      </c>
      <c r="I236" s="11" t="s">
        <v>131</v>
      </c>
      <c r="J236" s="11" t="s">
        <v>180</v>
      </c>
      <c r="K236" s="11">
        <v>8</v>
      </c>
      <c r="L236" s="11">
        <v>7</v>
      </c>
      <c r="M236" s="11">
        <v>9</v>
      </c>
      <c r="N236" s="11">
        <v>7</v>
      </c>
      <c r="O236" s="11">
        <v>6</v>
      </c>
      <c r="P236" s="11">
        <v>8</v>
      </c>
      <c r="Q236" s="11">
        <v>7</v>
      </c>
      <c r="R236" s="11">
        <v>7</v>
      </c>
      <c r="S236" s="11">
        <v>9</v>
      </c>
      <c r="T236" s="11" t="s">
        <v>132</v>
      </c>
      <c r="U236" s="11" t="s">
        <v>104</v>
      </c>
      <c r="V236" s="11">
        <v>8</v>
      </c>
      <c r="W236" s="11" t="s">
        <v>106</v>
      </c>
      <c r="X236" s="11" t="s">
        <v>106</v>
      </c>
      <c r="Y236" s="11" t="s">
        <v>107</v>
      </c>
      <c r="Z236" s="11" t="s">
        <v>107</v>
      </c>
      <c r="AA236" s="11" t="s">
        <v>106</v>
      </c>
      <c r="AB236" s="11" t="s">
        <v>107</v>
      </c>
      <c r="AC236" s="11" t="s">
        <v>105</v>
      </c>
      <c r="AD236" s="36" t="s">
        <v>91</v>
      </c>
      <c r="AE236" s="11" t="s">
        <v>111</v>
      </c>
      <c r="AF236" s="11" t="s">
        <v>110</v>
      </c>
      <c r="AG236" s="11" t="s">
        <v>110</v>
      </c>
      <c r="AH236" s="11" t="s">
        <v>110</v>
      </c>
      <c r="AI236" s="11" t="s">
        <v>111</v>
      </c>
      <c r="AJ236" s="11" t="s">
        <v>110</v>
      </c>
      <c r="AK236" s="11" t="s">
        <v>110</v>
      </c>
    </row>
    <row r="237" spans="1:37" ht="15.75" customHeight="1" x14ac:dyDescent="0.25">
      <c r="A237" s="11">
        <v>235</v>
      </c>
      <c r="B237" s="39">
        <v>43250</v>
      </c>
      <c r="C237" s="11" t="s">
        <v>451</v>
      </c>
      <c r="D237" s="11" t="s">
        <v>128</v>
      </c>
      <c r="E237" s="11" t="s">
        <v>89</v>
      </c>
      <c r="F237" s="11" t="s">
        <v>318</v>
      </c>
      <c r="G237" s="11" t="s">
        <v>112</v>
      </c>
      <c r="H237" s="11" t="s">
        <v>132</v>
      </c>
      <c r="I237" s="11" t="s">
        <v>131</v>
      </c>
      <c r="J237" s="11" t="s">
        <v>180</v>
      </c>
      <c r="K237" s="11">
        <v>8</v>
      </c>
      <c r="L237" s="11">
        <v>8</v>
      </c>
      <c r="M237" s="11">
        <v>10</v>
      </c>
      <c r="N237" s="11">
        <v>7</v>
      </c>
      <c r="O237" s="11">
        <v>8</v>
      </c>
      <c r="P237" s="11">
        <v>9</v>
      </c>
      <c r="Q237" s="11">
        <v>8</v>
      </c>
      <c r="R237" s="11">
        <v>9</v>
      </c>
      <c r="S237" s="11">
        <v>9</v>
      </c>
      <c r="T237" s="11" t="s">
        <v>132</v>
      </c>
      <c r="U237" s="11" t="s">
        <v>104</v>
      </c>
      <c r="V237" s="11">
        <v>9</v>
      </c>
      <c r="W237" s="11" t="s">
        <v>106</v>
      </c>
      <c r="X237" s="11" t="s">
        <v>106</v>
      </c>
      <c r="Y237" s="11" t="s">
        <v>105</v>
      </c>
      <c r="Z237" s="11" t="s">
        <v>105</v>
      </c>
      <c r="AA237" s="11" t="s">
        <v>106</v>
      </c>
      <c r="AB237" s="11" t="s">
        <v>107</v>
      </c>
      <c r="AC237" s="11" t="s">
        <v>105</v>
      </c>
      <c r="AD237" s="36" t="s">
        <v>91</v>
      </c>
      <c r="AE237" s="11" t="s">
        <v>110</v>
      </c>
      <c r="AF237" s="11" t="s">
        <v>109</v>
      </c>
      <c r="AG237" s="11" t="s">
        <v>110</v>
      </c>
      <c r="AH237" s="11" t="s">
        <v>109</v>
      </c>
      <c r="AI237" s="11" t="s">
        <v>110</v>
      </c>
      <c r="AJ237" s="11" t="s">
        <v>111</v>
      </c>
      <c r="AK237" s="11" t="s">
        <v>109</v>
      </c>
    </row>
    <row r="238" spans="1:37" ht="15.75" customHeight="1" x14ac:dyDescent="0.25">
      <c r="A238" s="11">
        <v>236</v>
      </c>
      <c r="B238" s="39">
        <v>43250</v>
      </c>
      <c r="C238" s="11" t="s">
        <v>451</v>
      </c>
      <c r="D238" s="11" t="s">
        <v>128</v>
      </c>
      <c r="E238" s="11" t="s">
        <v>89</v>
      </c>
      <c r="F238" s="11" t="s">
        <v>142</v>
      </c>
      <c r="G238" s="11" t="s">
        <v>143</v>
      </c>
      <c r="H238" s="11" t="s">
        <v>132</v>
      </c>
      <c r="I238" s="11" t="s">
        <v>131</v>
      </c>
      <c r="J238" s="11" t="s">
        <v>180</v>
      </c>
      <c r="K238" s="11">
        <v>8</v>
      </c>
      <c r="L238" s="11">
        <v>10</v>
      </c>
      <c r="M238" s="11">
        <v>7</v>
      </c>
      <c r="N238" s="11">
        <v>7</v>
      </c>
      <c r="O238" s="11">
        <v>8</v>
      </c>
      <c r="P238" s="11">
        <v>8</v>
      </c>
      <c r="Q238" s="11">
        <v>7</v>
      </c>
      <c r="R238" s="11">
        <v>7</v>
      </c>
      <c r="S238" s="11">
        <v>7</v>
      </c>
      <c r="T238" s="11" t="s">
        <v>132</v>
      </c>
      <c r="U238" s="11" t="s">
        <v>104</v>
      </c>
      <c r="V238" s="11">
        <v>10</v>
      </c>
      <c r="W238" s="11" t="s">
        <v>105</v>
      </c>
      <c r="X238" s="11" t="s">
        <v>106</v>
      </c>
      <c r="Y238" s="11" t="s">
        <v>106</v>
      </c>
      <c r="Z238" s="11" t="s">
        <v>106</v>
      </c>
      <c r="AA238" s="11" t="s">
        <v>106</v>
      </c>
      <c r="AB238" s="11" t="s">
        <v>106</v>
      </c>
      <c r="AC238" s="11" t="s">
        <v>107</v>
      </c>
      <c r="AD238" s="36" t="s">
        <v>91</v>
      </c>
      <c r="AE238" s="11" t="s">
        <v>111</v>
      </c>
      <c r="AF238" s="11" t="s">
        <v>111</v>
      </c>
      <c r="AG238" s="11" t="s">
        <v>111</v>
      </c>
      <c r="AH238" s="11" t="s">
        <v>111</v>
      </c>
      <c r="AI238" s="11" t="s">
        <v>111</v>
      </c>
      <c r="AJ238" s="11" t="s">
        <v>111</v>
      </c>
      <c r="AK238" s="11" t="s">
        <v>111</v>
      </c>
    </row>
    <row r="239" spans="1:37" ht="15.75" customHeight="1" x14ac:dyDescent="0.25">
      <c r="A239" s="11">
        <v>237</v>
      </c>
      <c r="B239" s="39">
        <v>43250</v>
      </c>
      <c r="C239" s="11" t="s">
        <v>451</v>
      </c>
      <c r="D239" s="11" t="s">
        <v>128</v>
      </c>
      <c r="E239" s="11" t="s">
        <v>89</v>
      </c>
      <c r="F239" s="11" t="s">
        <v>142</v>
      </c>
      <c r="G239" s="11" t="s">
        <v>112</v>
      </c>
      <c r="H239" s="11" t="s">
        <v>132</v>
      </c>
      <c r="I239" s="11" t="s">
        <v>131</v>
      </c>
      <c r="J239" s="11" t="s">
        <v>180</v>
      </c>
      <c r="K239" s="11">
        <v>9</v>
      </c>
      <c r="L239" s="11">
        <v>10</v>
      </c>
      <c r="M239" s="11">
        <v>8</v>
      </c>
      <c r="N239" s="11">
        <v>7</v>
      </c>
      <c r="O239" s="11">
        <v>7</v>
      </c>
      <c r="P239" s="11">
        <v>7</v>
      </c>
      <c r="Q239" s="11">
        <v>5</v>
      </c>
      <c r="R239" s="11">
        <v>5</v>
      </c>
      <c r="S239" s="11">
        <v>5</v>
      </c>
      <c r="T239" s="11" t="s">
        <v>132</v>
      </c>
      <c r="U239" s="11" t="s">
        <v>104</v>
      </c>
      <c r="V239" s="11">
        <v>10</v>
      </c>
      <c r="W239" s="11" t="s">
        <v>105</v>
      </c>
      <c r="X239" s="11" t="s">
        <v>107</v>
      </c>
      <c r="Y239" s="11" t="s">
        <v>107</v>
      </c>
      <c r="Z239" s="11" t="s">
        <v>107</v>
      </c>
      <c r="AA239" s="11" t="s">
        <v>106</v>
      </c>
      <c r="AB239" s="11" t="s">
        <v>107</v>
      </c>
      <c r="AC239" s="11" t="s">
        <v>107</v>
      </c>
      <c r="AD239" s="36" t="s">
        <v>91</v>
      </c>
      <c r="AE239" s="11" t="s">
        <v>111</v>
      </c>
      <c r="AF239" s="11" t="s">
        <v>111</v>
      </c>
      <c r="AG239" s="11" t="s">
        <v>111</v>
      </c>
      <c r="AH239" s="11" t="s">
        <v>111</v>
      </c>
      <c r="AI239" s="11" t="s">
        <v>111</v>
      </c>
      <c r="AJ239" s="11" t="s">
        <v>111</v>
      </c>
      <c r="AK239" s="11" t="s">
        <v>111</v>
      </c>
    </row>
    <row r="240" spans="1:37" ht="15.75" customHeight="1" x14ac:dyDescent="0.25">
      <c r="A240" s="11">
        <v>238</v>
      </c>
      <c r="B240" s="39">
        <v>43250</v>
      </c>
      <c r="C240" s="11" t="s">
        <v>451</v>
      </c>
      <c r="D240" s="11" t="s">
        <v>128</v>
      </c>
      <c r="E240" s="11" t="s">
        <v>89</v>
      </c>
      <c r="F240" s="11" t="s">
        <v>318</v>
      </c>
      <c r="G240" s="11" t="s">
        <v>124</v>
      </c>
      <c r="H240" s="11" t="s">
        <v>132</v>
      </c>
      <c r="I240" s="11" t="s">
        <v>131</v>
      </c>
      <c r="J240" s="11" t="s">
        <v>180</v>
      </c>
      <c r="K240" s="11">
        <v>7</v>
      </c>
      <c r="L240" s="11">
        <v>7</v>
      </c>
      <c r="M240" s="11">
        <v>7</v>
      </c>
      <c r="N240" s="11">
        <v>6</v>
      </c>
      <c r="O240" s="11">
        <v>5</v>
      </c>
      <c r="P240" s="11">
        <v>5</v>
      </c>
      <c r="Q240" s="11">
        <v>5</v>
      </c>
      <c r="R240" s="11">
        <v>5</v>
      </c>
      <c r="S240" s="11">
        <v>4</v>
      </c>
      <c r="T240" s="11" t="s">
        <v>132</v>
      </c>
      <c r="U240" s="11" t="s">
        <v>104</v>
      </c>
      <c r="V240" s="11">
        <v>7</v>
      </c>
      <c r="W240" s="11" t="s">
        <v>105</v>
      </c>
      <c r="X240" s="11" t="s">
        <v>106</v>
      </c>
      <c r="Y240" s="11" t="s">
        <v>107</v>
      </c>
      <c r="Z240" s="11" t="s">
        <v>107</v>
      </c>
      <c r="AA240" s="11" t="s">
        <v>106</v>
      </c>
      <c r="AB240" s="11" t="s">
        <v>106</v>
      </c>
      <c r="AC240" s="11" t="s">
        <v>105</v>
      </c>
      <c r="AD240" s="36" t="s">
        <v>91</v>
      </c>
      <c r="AE240" s="11" t="s">
        <v>110</v>
      </c>
      <c r="AF240" s="11" t="s">
        <v>110</v>
      </c>
      <c r="AG240" s="11" t="s">
        <v>110</v>
      </c>
      <c r="AH240" s="11" t="s">
        <v>110</v>
      </c>
      <c r="AI240" s="11" t="s">
        <v>110</v>
      </c>
      <c r="AJ240" s="11" t="s">
        <v>110</v>
      </c>
      <c r="AK240" s="11" t="s">
        <v>110</v>
      </c>
    </row>
    <row r="241" spans="1:37" ht="15.75" customHeight="1" x14ac:dyDescent="0.25">
      <c r="A241" s="11">
        <v>239</v>
      </c>
      <c r="B241" s="39">
        <v>43250</v>
      </c>
      <c r="C241" s="11" t="s">
        <v>451</v>
      </c>
      <c r="D241" s="11" t="s">
        <v>128</v>
      </c>
      <c r="E241" s="11" t="s">
        <v>89</v>
      </c>
      <c r="F241" s="11" t="s">
        <v>134</v>
      </c>
      <c r="G241" s="11" t="s">
        <v>154</v>
      </c>
      <c r="H241" s="11" t="s">
        <v>132</v>
      </c>
      <c r="I241" s="11" t="s">
        <v>131</v>
      </c>
      <c r="J241" s="11" t="s">
        <v>180</v>
      </c>
      <c r="K241" s="11">
        <v>8</v>
      </c>
      <c r="L241" s="11">
        <v>9</v>
      </c>
      <c r="M241" s="11">
        <v>10</v>
      </c>
      <c r="N241" s="11">
        <v>8</v>
      </c>
      <c r="O241" s="11">
        <v>9</v>
      </c>
      <c r="P241" s="11">
        <v>10</v>
      </c>
      <c r="Q241" s="11">
        <v>8</v>
      </c>
      <c r="R241" s="11">
        <v>7</v>
      </c>
      <c r="S241" s="11">
        <v>7</v>
      </c>
      <c r="T241" s="11" t="s">
        <v>132</v>
      </c>
      <c r="U241" s="11" t="s">
        <v>104</v>
      </c>
      <c r="V241" s="11">
        <v>9</v>
      </c>
      <c r="W241" s="11" t="s">
        <v>106</v>
      </c>
      <c r="X241" s="11" t="s">
        <v>106</v>
      </c>
      <c r="Y241" s="11" t="s">
        <v>106</v>
      </c>
      <c r="Z241" s="11" t="s">
        <v>107</v>
      </c>
      <c r="AA241" s="11" t="s">
        <v>107</v>
      </c>
      <c r="AB241" s="11" t="s">
        <v>106</v>
      </c>
      <c r="AC241" s="11" t="s">
        <v>106</v>
      </c>
      <c r="AD241" s="36" t="s">
        <v>91</v>
      </c>
      <c r="AE241" s="11" t="s">
        <v>111</v>
      </c>
      <c r="AF241" s="11" t="s">
        <v>111</v>
      </c>
      <c r="AG241" s="11" t="s">
        <v>111</v>
      </c>
      <c r="AH241" s="11" t="s">
        <v>111</v>
      </c>
      <c r="AI241" s="11" t="s">
        <v>111</v>
      </c>
      <c r="AJ241" s="11" t="s">
        <v>111</v>
      </c>
      <c r="AK241" s="11" t="s">
        <v>111</v>
      </c>
    </row>
    <row r="242" spans="1:37" ht="15.75" customHeight="1" x14ac:dyDescent="0.25">
      <c r="A242" s="11">
        <v>240</v>
      </c>
      <c r="B242" s="39">
        <v>43250</v>
      </c>
      <c r="C242" s="11" t="s">
        <v>451</v>
      </c>
      <c r="D242" s="11" t="s">
        <v>128</v>
      </c>
      <c r="E242" s="11" t="s">
        <v>89</v>
      </c>
      <c r="F242" s="11" t="s">
        <v>134</v>
      </c>
      <c r="G242" s="11" t="s">
        <v>135</v>
      </c>
      <c r="H242" s="11" t="s">
        <v>132</v>
      </c>
      <c r="I242" s="11" t="s">
        <v>131</v>
      </c>
      <c r="J242" s="11" t="s">
        <v>180</v>
      </c>
      <c r="K242" s="11">
        <v>8</v>
      </c>
      <c r="L242" s="11">
        <v>8</v>
      </c>
      <c r="M242" s="11">
        <v>8</v>
      </c>
      <c r="N242" s="11">
        <v>8</v>
      </c>
      <c r="O242" s="11">
        <v>8</v>
      </c>
      <c r="P242" s="11">
        <v>8</v>
      </c>
      <c r="Q242" s="11">
        <v>5</v>
      </c>
      <c r="R242" s="11">
        <v>5</v>
      </c>
      <c r="S242" s="11">
        <v>5</v>
      </c>
      <c r="T242" s="11" t="s">
        <v>132</v>
      </c>
      <c r="U242" s="11" t="s">
        <v>104</v>
      </c>
      <c r="V242" s="11">
        <v>8</v>
      </c>
      <c r="W242" s="11" t="s">
        <v>105</v>
      </c>
      <c r="X242" s="11" t="s">
        <v>105</v>
      </c>
      <c r="Y242" s="11" t="s">
        <v>107</v>
      </c>
      <c r="Z242" s="11" t="s">
        <v>107</v>
      </c>
      <c r="AA242" s="11" t="s">
        <v>107</v>
      </c>
      <c r="AB242" s="11" t="s">
        <v>107</v>
      </c>
      <c r="AC242" s="11" t="s">
        <v>105</v>
      </c>
      <c r="AD242" s="36" t="s">
        <v>91</v>
      </c>
      <c r="AE242" s="11" t="s">
        <v>111</v>
      </c>
      <c r="AF242" s="11" t="s">
        <v>110</v>
      </c>
      <c r="AG242" s="11" t="s">
        <v>110</v>
      </c>
      <c r="AH242" s="11" t="s">
        <v>110</v>
      </c>
      <c r="AI242" s="11" t="s">
        <v>109</v>
      </c>
      <c r="AJ242" s="11" t="s">
        <v>109</v>
      </c>
      <c r="AK242" s="11" t="s">
        <v>109</v>
      </c>
    </row>
    <row r="243" spans="1:37" ht="15.75" hidden="1" customHeight="1" x14ac:dyDescent="0.25">
      <c r="A243" s="11">
        <v>241</v>
      </c>
      <c r="B243" s="39">
        <v>43250</v>
      </c>
      <c r="C243" s="11" t="s">
        <v>451</v>
      </c>
      <c r="D243" s="11" t="s">
        <v>128</v>
      </c>
      <c r="E243" s="11" t="s">
        <v>89</v>
      </c>
      <c r="F243" s="11" t="s">
        <v>134</v>
      </c>
      <c r="G243" s="11" t="s">
        <v>154</v>
      </c>
      <c r="H243" s="11" t="s">
        <v>132</v>
      </c>
      <c r="I243" s="11" t="s">
        <v>131</v>
      </c>
      <c r="J243" s="11" t="s">
        <v>180</v>
      </c>
      <c r="K243" s="11">
        <v>7</v>
      </c>
      <c r="L243" s="11">
        <v>8</v>
      </c>
      <c r="M243" s="11">
        <v>5</v>
      </c>
      <c r="N243" s="11">
        <v>8</v>
      </c>
      <c r="O243" s="11">
        <v>7</v>
      </c>
      <c r="P243" s="11">
        <v>6</v>
      </c>
      <c r="Q243" s="11">
        <v>4</v>
      </c>
      <c r="R243" s="11">
        <v>5</v>
      </c>
      <c r="S243" s="11">
        <v>6</v>
      </c>
      <c r="T243" s="11" t="s">
        <v>131</v>
      </c>
      <c r="U243" s="11" t="s">
        <v>104</v>
      </c>
      <c r="V243" s="11">
        <v>6</v>
      </c>
      <c r="W243" s="11" t="s">
        <v>105</v>
      </c>
      <c r="X243" s="11" t="s">
        <v>158</v>
      </c>
      <c r="Y243" s="11" t="s">
        <v>106</v>
      </c>
      <c r="Z243" s="11" t="s">
        <v>106</v>
      </c>
      <c r="AA243" s="11" t="s">
        <v>107</v>
      </c>
      <c r="AB243" s="11" t="s">
        <v>107</v>
      </c>
      <c r="AC243" s="11" t="s">
        <v>107</v>
      </c>
      <c r="AD243" s="36" t="s">
        <v>91</v>
      </c>
      <c r="AE243" s="11" t="s">
        <v>109</v>
      </c>
      <c r="AF243" s="11" t="s">
        <v>109</v>
      </c>
      <c r="AG243" s="11" t="s">
        <v>111</v>
      </c>
      <c r="AH243" s="11" t="s">
        <v>111</v>
      </c>
      <c r="AI243" s="11" t="s">
        <v>111</v>
      </c>
      <c r="AJ243" s="11" t="s">
        <v>111</v>
      </c>
      <c r="AK243" s="11" t="s">
        <v>111</v>
      </c>
    </row>
    <row r="244" spans="1:37" ht="15.75" hidden="1" customHeight="1" x14ac:dyDescent="0.25">
      <c r="A244" s="11">
        <v>242</v>
      </c>
      <c r="B244" s="39">
        <v>43250</v>
      </c>
      <c r="C244" s="11" t="s">
        <v>451</v>
      </c>
      <c r="D244" s="11" t="s">
        <v>88</v>
      </c>
      <c r="E244" s="11" t="s">
        <v>89</v>
      </c>
      <c r="F244" s="11" t="s">
        <v>318</v>
      </c>
      <c r="G244" s="11" t="s">
        <v>124</v>
      </c>
      <c r="H244" s="11" t="s">
        <v>101</v>
      </c>
      <c r="I244" s="11" t="s">
        <v>103</v>
      </c>
      <c r="J244" s="11" t="s">
        <v>190</v>
      </c>
      <c r="K244" s="11">
        <v>7</v>
      </c>
      <c r="L244" s="11">
        <v>9</v>
      </c>
      <c r="M244" s="11">
        <v>4</v>
      </c>
      <c r="N244" s="11">
        <v>8</v>
      </c>
      <c r="O244" s="11">
        <v>6</v>
      </c>
      <c r="P244" s="11">
        <v>5</v>
      </c>
      <c r="Q244" s="11">
        <v>9</v>
      </c>
      <c r="R244" s="11">
        <v>8</v>
      </c>
      <c r="S244" s="11">
        <v>8</v>
      </c>
      <c r="T244" s="11" t="s">
        <v>190</v>
      </c>
      <c r="U244" s="11" t="s">
        <v>104</v>
      </c>
      <c r="V244" s="11">
        <v>9</v>
      </c>
      <c r="W244" s="11" t="s">
        <v>106</v>
      </c>
      <c r="X244" s="11" t="s">
        <v>105</v>
      </c>
      <c r="Y244" s="11" t="s">
        <v>105</v>
      </c>
      <c r="Z244" s="11" t="s">
        <v>106</v>
      </c>
      <c r="AA244" s="11" t="s">
        <v>106</v>
      </c>
      <c r="AB244" s="11" t="s">
        <v>106</v>
      </c>
      <c r="AC244" s="11" t="s">
        <v>105</v>
      </c>
      <c r="AD244" s="36" t="s">
        <v>91</v>
      </c>
      <c r="AE244" s="11" t="s">
        <v>110</v>
      </c>
      <c r="AF244" s="11" t="s">
        <v>110</v>
      </c>
      <c r="AG244" s="11" t="s">
        <v>110</v>
      </c>
      <c r="AH244" s="11" t="s">
        <v>110</v>
      </c>
      <c r="AI244" s="11" t="s">
        <v>110</v>
      </c>
      <c r="AJ244" s="11" t="s">
        <v>110</v>
      </c>
      <c r="AK244" s="11" t="s">
        <v>110</v>
      </c>
    </row>
    <row r="245" spans="1:37" ht="15.75" hidden="1" customHeight="1" x14ac:dyDescent="0.25">
      <c r="A245" s="11">
        <v>243</v>
      </c>
      <c r="B245" s="39">
        <v>43250</v>
      </c>
      <c r="C245" s="11" t="s">
        <v>451</v>
      </c>
      <c r="D245" s="11" t="s">
        <v>88</v>
      </c>
      <c r="E245" s="11" t="s">
        <v>89</v>
      </c>
      <c r="F245" s="11" t="s">
        <v>318</v>
      </c>
      <c r="G245" s="11" t="s">
        <v>124</v>
      </c>
      <c r="H245" s="11" t="s">
        <v>101</v>
      </c>
      <c r="I245" s="11" t="s">
        <v>103</v>
      </c>
      <c r="J245" s="11" t="s">
        <v>190</v>
      </c>
      <c r="K245" s="11">
        <v>8</v>
      </c>
      <c r="L245" s="11">
        <v>8</v>
      </c>
      <c r="M245" s="11">
        <v>8</v>
      </c>
      <c r="N245" s="11">
        <v>8</v>
      </c>
      <c r="O245" s="11">
        <v>8</v>
      </c>
      <c r="P245" s="11">
        <v>9</v>
      </c>
      <c r="Q245" s="11">
        <v>8</v>
      </c>
      <c r="R245" s="11">
        <v>8</v>
      </c>
      <c r="S245" s="11">
        <v>9</v>
      </c>
      <c r="T245" s="11" t="s">
        <v>190</v>
      </c>
      <c r="U245" s="11" t="s">
        <v>104</v>
      </c>
      <c r="V245" s="11">
        <v>9</v>
      </c>
      <c r="W245" s="11" t="s">
        <v>106</v>
      </c>
      <c r="X245" s="11" t="s">
        <v>106</v>
      </c>
      <c r="Y245" s="11" t="s">
        <v>106</v>
      </c>
      <c r="Z245" s="11" t="s">
        <v>106</v>
      </c>
      <c r="AA245" s="11" t="s">
        <v>106</v>
      </c>
      <c r="AB245" s="11" t="s">
        <v>106</v>
      </c>
      <c r="AC245" s="11" t="s">
        <v>106</v>
      </c>
      <c r="AD245" s="36" t="s">
        <v>467</v>
      </c>
      <c r="AE245" s="11" t="s">
        <v>110</v>
      </c>
      <c r="AF245" s="11" t="s">
        <v>111</v>
      </c>
      <c r="AG245" s="11" t="s">
        <v>110</v>
      </c>
      <c r="AH245" s="11" t="s">
        <v>110</v>
      </c>
      <c r="AI245" s="11" t="s">
        <v>109</v>
      </c>
      <c r="AJ245" s="11" t="s">
        <v>110</v>
      </c>
      <c r="AK245" s="11" t="s">
        <v>110</v>
      </c>
    </row>
    <row r="246" spans="1:37" ht="15.75" hidden="1" customHeight="1" x14ac:dyDescent="0.25">
      <c r="A246" s="11">
        <v>244</v>
      </c>
      <c r="B246" s="39">
        <v>43250</v>
      </c>
      <c r="C246" s="11" t="s">
        <v>451</v>
      </c>
      <c r="D246" s="11" t="s">
        <v>88</v>
      </c>
      <c r="E246" s="11" t="s">
        <v>89</v>
      </c>
      <c r="F246" s="11" t="s">
        <v>142</v>
      </c>
      <c r="G246" s="11" t="s">
        <v>144</v>
      </c>
      <c r="H246" s="11" t="s">
        <v>101</v>
      </c>
      <c r="I246" s="11" t="s">
        <v>103</v>
      </c>
      <c r="J246" s="11" t="s">
        <v>190</v>
      </c>
      <c r="K246" s="11">
        <v>3</v>
      </c>
      <c r="L246" s="11">
        <v>5</v>
      </c>
      <c r="M246" s="11">
        <v>4</v>
      </c>
      <c r="N246" s="11">
        <v>5</v>
      </c>
      <c r="O246" s="11">
        <v>6</v>
      </c>
      <c r="P246" s="11">
        <v>4</v>
      </c>
      <c r="Q246" s="11">
        <v>4</v>
      </c>
      <c r="R246" s="11">
        <v>7</v>
      </c>
      <c r="S246" s="11">
        <v>4</v>
      </c>
      <c r="T246" s="11" t="s">
        <v>190</v>
      </c>
      <c r="U246" s="11" t="s">
        <v>104</v>
      </c>
      <c r="V246" s="11">
        <v>9</v>
      </c>
      <c r="W246" s="11" t="s">
        <v>107</v>
      </c>
      <c r="X246" s="11" t="s">
        <v>108</v>
      </c>
      <c r="Y246" s="11" t="s">
        <v>158</v>
      </c>
      <c r="Z246" s="11" t="s">
        <v>106</v>
      </c>
      <c r="AA246" s="11" t="s">
        <v>106</v>
      </c>
      <c r="AB246" s="11" t="s">
        <v>105</v>
      </c>
      <c r="AC246" s="11" t="s">
        <v>105</v>
      </c>
      <c r="AD246" s="36" t="s">
        <v>91</v>
      </c>
      <c r="AE246" s="11" t="s">
        <v>109</v>
      </c>
      <c r="AF246" s="11" t="s">
        <v>117</v>
      </c>
      <c r="AG246" s="11" t="s">
        <v>117</v>
      </c>
      <c r="AH246" s="11" t="s">
        <v>109</v>
      </c>
      <c r="AI246" s="11" t="s">
        <v>110</v>
      </c>
      <c r="AJ246" s="11" t="s">
        <v>111</v>
      </c>
      <c r="AK246" s="11" t="s">
        <v>109</v>
      </c>
    </row>
    <row r="247" spans="1:37" ht="15.75" hidden="1" customHeight="1" x14ac:dyDescent="0.25">
      <c r="A247" s="11">
        <v>245</v>
      </c>
      <c r="B247" s="39">
        <v>43250</v>
      </c>
      <c r="C247" s="11" t="s">
        <v>451</v>
      </c>
      <c r="D247" s="11" t="s">
        <v>88</v>
      </c>
      <c r="E247" s="11" t="s">
        <v>89</v>
      </c>
      <c r="F247" s="11" t="s">
        <v>318</v>
      </c>
      <c r="G247" s="11" t="s">
        <v>124</v>
      </c>
      <c r="H247" s="11" t="s">
        <v>101</v>
      </c>
      <c r="I247" s="11" t="s">
        <v>103</v>
      </c>
      <c r="J247" s="11" t="s">
        <v>190</v>
      </c>
      <c r="K247" s="11">
        <v>7</v>
      </c>
      <c r="L247" s="11">
        <v>7</v>
      </c>
      <c r="M247" s="11">
        <v>7</v>
      </c>
      <c r="N247" s="11">
        <v>7</v>
      </c>
      <c r="O247" s="11">
        <v>7</v>
      </c>
      <c r="P247" s="11">
        <v>7</v>
      </c>
      <c r="Q247" s="11">
        <v>7</v>
      </c>
      <c r="R247" s="11">
        <v>8</v>
      </c>
      <c r="S247" s="11">
        <v>7</v>
      </c>
      <c r="T247" s="11" t="s">
        <v>190</v>
      </c>
      <c r="U247" s="11" t="s">
        <v>104</v>
      </c>
      <c r="V247" s="11">
        <v>7</v>
      </c>
      <c r="W247" s="11" t="s">
        <v>105</v>
      </c>
      <c r="X247" s="11" t="s">
        <v>105</v>
      </c>
      <c r="Y247" s="11" t="s">
        <v>105</v>
      </c>
      <c r="Z247" s="11" t="s">
        <v>106</v>
      </c>
      <c r="AA247" s="11" t="s">
        <v>105</v>
      </c>
      <c r="AB247" s="11" t="s">
        <v>105</v>
      </c>
      <c r="AC247" s="11" t="s">
        <v>158</v>
      </c>
      <c r="AD247" s="36" t="s">
        <v>91</v>
      </c>
      <c r="AE247" s="11" t="s">
        <v>110</v>
      </c>
      <c r="AF247" s="11" t="s">
        <v>110</v>
      </c>
      <c r="AG247" s="11" t="s">
        <v>110</v>
      </c>
      <c r="AH247" s="11" t="s">
        <v>111</v>
      </c>
      <c r="AI247" s="11" t="s">
        <v>110</v>
      </c>
      <c r="AJ247" s="11" t="s">
        <v>110</v>
      </c>
      <c r="AK247" s="11" t="s">
        <v>110</v>
      </c>
    </row>
    <row r="248" spans="1:37" ht="15.75" hidden="1" customHeight="1" x14ac:dyDescent="0.25">
      <c r="A248" s="11">
        <v>246</v>
      </c>
      <c r="B248" s="39">
        <v>43250</v>
      </c>
      <c r="C248" s="11" t="s">
        <v>451</v>
      </c>
      <c r="D248" s="11" t="s">
        <v>211</v>
      </c>
      <c r="E248" s="11" t="s">
        <v>89</v>
      </c>
      <c r="F248" s="11" t="s">
        <v>318</v>
      </c>
      <c r="G248" s="11" t="s">
        <v>124</v>
      </c>
      <c r="H248" s="11" t="s">
        <v>101</v>
      </c>
      <c r="I248" s="11" t="s">
        <v>103</v>
      </c>
      <c r="J248" s="11" t="s">
        <v>190</v>
      </c>
      <c r="K248" s="11">
        <v>7</v>
      </c>
      <c r="L248" s="11">
        <v>8</v>
      </c>
      <c r="M248" s="11">
        <v>8</v>
      </c>
      <c r="N248" s="11">
        <v>5</v>
      </c>
      <c r="O248" s="11">
        <v>6</v>
      </c>
      <c r="P248" s="11">
        <v>6</v>
      </c>
      <c r="Q248" s="11">
        <v>6</v>
      </c>
      <c r="R248" s="11">
        <v>7</v>
      </c>
      <c r="S248" s="11">
        <v>7</v>
      </c>
      <c r="T248" s="11" t="s">
        <v>101</v>
      </c>
      <c r="U248" s="11" t="s">
        <v>104</v>
      </c>
      <c r="V248" s="11">
        <v>10</v>
      </c>
      <c r="W248" s="11" t="s">
        <v>106</v>
      </c>
      <c r="X248" s="11" t="s">
        <v>105</v>
      </c>
      <c r="Y248" s="11" t="s">
        <v>106</v>
      </c>
      <c r="Z248" s="11" t="s">
        <v>106</v>
      </c>
      <c r="AA248" s="11" t="s">
        <v>106</v>
      </c>
      <c r="AB248" s="11" t="s">
        <v>106</v>
      </c>
      <c r="AC248" s="11" t="s">
        <v>105</v>
      </c>
      <c r="AD248" s="36" t="s">
        <v>91</v>
      </c>
      <c r="AE248" s="11" t="s">
        <v>111</v>
      </c>
      <c r="AF248" s="11" t="s">
        <v>111</v>
      </c>
      <c r="AG248" s="11" t="s">
        <v>111</v>
      </c>
      <c r="AH248" s="11" t="s">
        <v>111</v>
      </c>
      <c r="AI248" s="11" t="s">
        <v>111</v>
      </c>
      <c r="AJ248" s="11" t="s">
        <v>111</v>
      </c>
      <c r="AK248" s="11" t="s">
        <v>111</v>
      </c>
    </row>
    <row r="249" spans="1:37" ht="15.75" hidden="1" customHeight="1" x14ac:dyDescent="0.25">
      <c r="A249" s="11">
        <v>247</v>
      </c>
      <c r="B249" s="39">
        <v>43250</v>
      </c>
      <c r="C249" s="11" t="s">
        <v>451</v>
      </c>
      <c r="D249" s="11" t="s">
        <v>206</v>
      </c>
      <c r="E249" s="11" t="s">
        <v>89</v>
      </c>
      <c r="F249" s="11" t="s">
        <v>142</v>
      </c>
      <c r="G249" s="11" t="s">
        <v>143</v>
      </c>
      <c r="H249" s="11" t="s">
        <v>101</v>
      </c>
      <c r="I249" s="11" t="s">
        <v>103</v>
      </c>
      <c r="J249" s="11" t="s">
        <v>190</v>
      </c>
      <c r="K249" s="11">
        <v>9</v>
      </c>
      <c r="L249" s="11">
        <v>9</v>
      </c>
      <c r="M249" s="11">
        <v>9</v>
      </c>
      <c r="N249" s="11">
        <v>9</v>
      </c>
      <c r="O249" s="11">
        <v>9</v>
      </c>
      <c r="P249" s="11">
        <v>9</v>
      </c>
      <c r="Q249" s="11">
        <v>7</v>
      </c>
      <c r="R249" s="11">
        <v>7</v>
      </c>
      <c r="S249" s="11">
        <v>7</v>
      </c>
      <c r="T249" s="11" t="s">
        <v>101</v>
      </c>
      <c r="U249" s="11" t="s">
        <v>104</v>
      </c>
      <c r="V249" s="11">
        <v>9</v>
      </c>
      <c r="W249" s="11" t="s">
        <v>107</v>
      </c>
      <c r="X249" s="11" t="s">
        <v>107</v>
      </c>
      <c r="Y249" s="11" t="s">
        <v>107</v>
      </c>
      <c r="Z249" s="11" t="s">
        <v>106</v>
      </c>
      <c r="AA249" s="11" t="s">
        <v>106</v>
      </c>
      <c r="AB249" s="11" t="s">
        <v>106</v>
      </c>
      <c r="AC249" s="11" t="s">
        <v>106</v>
      </c>
      <c r="AD249" s="36" t="s">
        <v>91</v>
      </c>
      <c r="AE249" s="11" t="s">
        <v>111</v>
      </c>
      <c r="AF249" s="11" t="s">
        <v>111</v>
      </c>
      <c r="AG249" s="11" t="s">
        <v>111</v>
      </c>
      <c r="AH249" s="11" t="s">
        <v>111</v>
      </c>
      <c r="AI249" s="11" t="s">
        <v>111</v>
      </c>
      <c r="AJ249" s="11" t="s">
        <v>111</v>
      </c>
      <c r="AK249" s="11" t="s">
        <v>111</v>
      </c>
    </row>
    <row r="250" spans="1:37" ht="15.75" hidden="1" customHeight="1" x14ac:dyDescent="0.25">
      <c r="A250" s="11">
        <v>248</v>
      </c>
      <c r="B250" s="39">
        <v>43250</v>
      </c>
      <c r="C250" s="11" t="s">
        <v>451</v>
      </c>
      <c r="D250" s="11" t="s">
        <v>152</v>
      </c>
      <c r="E250" s="11" t="s">
        <v>89</v>
      </c>
      <c r="F250" s="11" t="s">
        <v>134</v>
      </c>
      <c r="G250" s="11" t="s">
        <v>135</v>
      </c>
      <c r="H250" s="11" t="s">
        <v>101</v>
      </c>
      <c r="I250" s="11" t="s">
        <v>103</v>
      </c>
      <c r="J250" s="11" t="s">
        <v>190</v>
      </c>
      <c r="K250" s="11">
        <v>10</v>
      </c>
      <c r="L250" s="11">
        <v>10</v>
      </c>
      <c r="M250" s="11">
        <v>10</v>
      </c>
      <c r="N250" s="11">
        <v>10</v>
      </c>
      <c r="O250" s="11">
        <v>10</v>
      </c>
      <c r="P250" s="11">
        <v>10</v>
      </c>
      <c r="Q250" s="11">
        <v>10</v>
      </c>
      <c r="R250" s="11">
        <v>10</v>
      </c>
      <c r="S250" s="11">
        <v>10</v>
      </c>
      <c r="T250" s="11" t="s">
        <v>101</v>
      </c>
      <c r="U250" s="11" t="s">
        <v>104</v>
      </c>
      <c r="V250" s="11">
        <v>9</v>
      </c>
      <c r="W250" s="11" t="s">
        <v>107</v>
      </c>
      <c r="X250" s="11" t="s">
        <v>107</v>
      </c>
      <c r="Y250" s="11" t="s">
        <v>107</v>
      </c>
      <c r="Z250" s="11" t="s">
        <v>107</v>
      </c>
      <c r="AA250" s="11" t="s">
        <v>107</v>
      </c>
      <c r="AB250" s="11" t="s">
        <v>107</v>
      </c>
      <c r="AC250" s="11" t="s">
        <v>107</v>
      </c>
      <c r="AD250" s="36" t="s">
        <v>468</v>
      </c>
      <c r="AE250" s="11" t="s">
        <v>111</v>
      </c>
      <c r="AF250" s="11" t="s">
        <v>111</v>
      </c>
      <c r="AG250" s="11" t="s">
        <v>111</v>
      </c>
      <c r="AH250" s="11" t="s">
        <v>111</v>
      </c>
      <c r="AI250" s="11" t="s">
        <v>111</v>
      </c>
      <c r="AJ250" s="11" t="s">
        <v>111</v>
      </c>
      <c r="AK250" s="11" t="s">
        <v>111</v>
      </c>
    </row>
    <row r="251" spans="1:37" ht="15.75" hidden="1" customHeight="1" x14ac:dyDescent="0.25">
      <c r="A251" s="11">
        <v>249</v>
      </c>
      <c r="B251" s="39">
        <v>43250</v>
      </c>
      <c r="C251" s="11" t="s">
        <v>451</v>
      </c>
      <c r="D251" s="11" t="s">
        <v>206</v>
      </c>
      <c r="E251" s="11" t="s">
        <v>89</v>
      </c>
      <c r="F251" s="11" t="s">
        <v>318</v>
      </c>
      <c r="G251" s="11" t="s">
        <v>124</v>
      </c>
      <c r="H251" s="11" t="s">
        <v>101</v>
      </c>
      <c r="I251" s="11" t="s">
        <v>103</v>
      </c>
      <c r="J251" s="11" t="s">
        <v>190</v>
      </c>
      <c r="K251" s="11">
        <v>5</v>
      </c>
      <c r="L251" s="11">
        <v>5</v>
      </c>
      <c r="M251" s="11">
        <v>5</v>
      </c>
      <c r="N251" s="11">
        <v>5</v>
      </c>
      <c r="O251" s="11">
        <v>5</v>
      </c>
      <c r="P251" s="11">
        <v>5</v>
      </c>
      <c r="Q251" s="11">
        <v>5</v>
      </c>
      <c r="R251" s="11">
        <v>5</v>
      </c>
      <c r="S251" s="11">
        <v>5</v>
      </c>
      <c r="T251" s="11" t="s">
        <v>101</v>
      </c>
      <c r="U251" s="11" t="s">
        <v>104</v>
      </c>
      <c r="V251" s="11">
        <v>10</v>
      </c>
      <c r="W251" s="11" t="s">
        <v>105</v>
      </c>
      <c r="X251" s="11" t="s">
        <v>158</v>
      </c>
      <c r="Y251" s="11" t="s">
        <v>108</v>
      </c>
      <c r="Z251" s="11" t="s">
        <v>105</v>
      </c>
      <c r="AA251" s="11" t="s">
        <v>158</v>
      </c>
      <c r="AB251" s="11" t="s">
        <v>158</v>
      </c>
      <c r="AC251" s="11" t="s">
        <v>108</v>
      </c>
      <c r="AD251" s="36" t="s">
        <v>91</v>
      </c>
      <c r="AE251" s="11" t="s">
        <v>111</v>
      </c>
      <c r="AF251" s="11" t="s">
        <v>109</v>
      </c>
      <c r="AG251" s="11" t="s">
        <v>109</v>
      </c>
      <c r="AH251" s="11" t="s">
        <v>160</v>
      </c>
      <c r="AI251" s="11" t="s">
        <v>160</v>
      </c>
      <c r="AJ251" s="11" t="s">
        <v>160</v>
      </c>
      <c r="AK251" s="11" t="s">
        <v>117</v>
      </c>
    </row>
    <row r="252" spans="1:37" ht="15.75" hidden="1" customHeight="1" x14ac:dyDescent="0.25">
      <c r="A252" s="11">
        <v>250</v>
      </c>
      <c r="B252" s="39">
        <v>43250</v>
      </c>
      <c r="C252" s="11" t="s">
        <v>451</v>
      </c>
      <c r="D252" s="11" t="s">
        <v>192</v>
      </c>
      <c r="E252" s="11" t="s">
        <v>89</v>
      </c>
      <c r="F252" s="11" t="s">
        <v>142</v>
      </c>
      <c r="G252" s="11" t="s">
        <v>144</v>
      </c>
      <c r="H252" s="11" t="s">
        <v>101</v>
      </c>
      <c r="I252" s="11" t="s">
        <v>103</v>
      </c>
      <c r="J252" s="11" t="s">
        <v>190</v>
      </c>
      <c r="K252" s="11">
        <v>5</v>
      </c>
      <c r="L252" s="11">
        <v>5</v>
      </c>
      <c r="M252" s="11">
        <v>6</v>
      </c>
      <c r="N252" s="11">
        <v>5</v>
      </c>
      <c r="O252" s="11">
        <v>4</v>
      </c>
      <c r="P252" s="11">
        <v>5</v>
      </c>
      <c r="Q252" s="11">
        <v>7</v>
      </c>
      <c r="R252" s="11">
        <v>7</v>
      </c>
      <c r="S252" s="11">
        <v>8</v>
      </c>
      <c r="T252" s="11" t="s">
        <v>190</v>
      </c>
      <c r="U252" s="11" t="s">
        <v>104</v>
      </c>
      <c r="V252" s="11">
        <v>7</v>
      </c>
      <c r="W252" s="11" t="s">
        <v>105</v>
      </c>
      <c r="X252" s="11" t="s">
        <v>105</v>
      </c>
      <c r="Y252" s="11" t="s">
        <v>106</v>
      </c>
      <c r="Z252" s="11" t="s">
        <v>105</v>
      </c>
      <c r="AA252" s="11" t="s">
        <v>105</v>
      </c>
      <c r="AB252" s="11" t="s">
        <v>106</v>
      </c>
      <c r="AC252" s="11" t="s">
        <v>108</v>
      </c>
      <c r="AD252" s="36" t="s">
        <v>469</v>
      </c>
      <c r="AE252" s="11" t="s">
        <v>110</v>
      </c>
      <c r="AF252" s="11" t="s">
        <v>110</v>
      </c>
      <c r="AG252" s="11" t="s">
        <v>110</v>
      </c>
      <c r="AH252" s="11" t="s">
        <v>111</v>
      </c>
      <c r="AI252" s="11" t="s">
        <v>110</v>
      </c>
      <c r="AJ252" s="11" t="s">
        <v>110</v>
      </c>
      <c r="AK252" s="11" t="s">
        <v>160</v>
      </c>
    </row>
    <row r="253" spans="1:37" ht="15.75" hidden="1" customHeight="1" x14ac:dyDescent="0.25">
      <c r="A253" s="11">
        <v>251</v>
      </c>
      <c r="B253" s="39">
        <v>43250</v>
      </c>
      <c r="C253" s="11" t="s">
        <v>451</v>
      </c>
      <c r="D253" s="11" t="s">
        <v>88</v>
      </c>
      <c r="E253" s="11" t="s">
        <v>89</v>
      </c>
      <c r="F253" s="11" t="s">
        <v>318</v>
      </c>
      <c r="G253" s="11" t="s">
        <v>124</v>
      </c>
      <c r="H253" s="11" t="s">
        <v>101</v>
      </c>
      <c r="I253" s="11" t="s">
        <v>103</v>
      </c>
      <c r="J253" s="11" t="s">
        <v>190</v>
      </c>
      <c r="K253" s="11">
        <v>6</v>
      </c>
      <c r="L253" s="11">
        <v>8</v>
      </c>
      <c r="M253" s="11">
        <v>8</v>
      </c>
      <c r="N253" s="11">
        <v>7</v>
      </c>
      <c r="O253" s="11">
        <v>7</v>
      </c>
      <c r="P253" s="11">
        <v>8</v>
      </c>
      <c r="Q253" s="11">
        <v>7</v>
      </c>
      <c r="R253" s="11">
        <v>8</v>
      </c>
      <c r="S253" s="11">
        <v>8</v>
      </c>
      <c r="T253" s="11" t="s">
        <v>190</v>
      </c>
      <c r="U253" s="11" t="s">
        <v>104</v>
      </c>
      <c r="V253" s="11">
        <v>8</v>
      </c>
      <c r="W253" s="11" t="s">
        <v>106</v>
      </c>
      <c r="X253" s="11" t="s">
        <v>106</v>
      </c>
      <c r="Y253" s="11" t="s">
        <v>106</v>
      </c>
      <c r="Z253" s="11" t="s">
        <v>106</v>
      </c>
      <c r="AA253" s="11" t="s">
        <v>106</v>
      </c>
      <c r="AB253" s="11" t="s">
        <v>106</v>
      </c>
      <c r="AC253" s="11" t="s">
        <v>105</v>
      </c>
      <c r="AD253" s="36" t="s">
        <v>91</v>
      </c>
      <c r="AE253" s="11" t="s">
        <v>110</v>
      </c>
      <c r="AF253" s="11" t="s">
        <v>110</v>
      </c>
      <c r="AG253" s="11" t="s">
        <v>110</v>
      </c>
      <c r="AH253" s="11" t="s">
        <v>110</v>
      </c>
      <c r="AI253" s="11" t="s">
        <v>110</v>
      </c>
      <c r="AJ253" s="11" t="s">
        <v>110</v>
      </c>
      <c r="AK253" s="11" t="s">
        <v>109</v>
      </c>
    </row>
    <row r="254" spans="1:37" ht="15.75" hidden="1" customHeight="1" x14ac:dyDescent="0.25">
      <c r="A254" s="11">
        <v>252</v>
      </c>
      <c r="B254" s="39">
        <v>43250</v>
      </c>
      <c r="C254" s="11" t="s">
        <v>451</v>
      </c>
      <c r="D254" s="11" t="s">
        <v>192</v>
      </c>
      <c r="E254" s="11" t="s">
        <v>89</v>
      </c>
      <c r="F254" s="11" t="s">
        <v>134</v>
      </c>
      <c r="G254" s="11" t="s">
        <v>135</v>
      </c>
      <c r="H254" s="11" t="s">
        <v>101</v>
      </c>
      <c r="I254" s="11" t="s">
        <v>103</v>
      </c>
      <c r="J254" s="11" t="s">
        <v>190</v>
      </c>
      <c r="K254" s="11">
        <v>8</v>
      </c>
      <c r="L254" s="11">
        <v>8</v>
      </c>
      <c r="M254" s="11">
        <v>9</v>
      </c>
      <c r="N254" s="11">
        <v>8</v>
      </c>
      <c r="O254" s="11">
        <v>8</v>
      </c>
      <c r="P254" s="11">
        <v>8</v>
      </c>
      <c r="Q254" s="11">
        <v>7</v>
      </c>
      <c r="R254" s="11">
        <v>9</v>
      </c>
      <c r="S254" s="11">
        <v>8</v>
      </c>
      <c r="T254" s="11" t="s">
        <v>101</v>
      </c>
      <c r="U254" s="11" t="s">
        <v>104</v>
      </c>
      <c r="V254" s="11">
        <v>10</v>
      </c>
      <c r="W254" s="11" t="s">
        <v>106</v>
      </c>
      <c r="X254" s="11" t="s">
        <v>106</v>
      </c>
      <c r="Y254" s="11" t="s">
        <v>106</v>
      </c>
      <c r="Z254" s="11" t="s">
        <v>107</v>
      </c>
      <c r="AA254" s="11" t="s">
        <v>106</v>
      </c>
      <c r="AB254" s="11" t="s">
        <v>106</v>
      </c>
      <c r="AC254" s="11" t="s">
        <v>108</v>
      </c>
      <c r="AD254" s="36" t="s">
        <v>91</v>
      </c>
      <c r="AE254" s="11" t="s">
        <v>110</v>
      </c>
      <c r="AF254" s="11" t="s">
        <v>111</v>
      </c>
      <c r="AG254" s="11" t="s">
        <v>110</v>
      </c>
      <c r="AH254" s="11" t="s">
        <v>111</v>
      </c>
      <c r="AI254" s="11" t="s">
        <v>110</v>
      </c>
      <c r="AJ254" s="11" t="s">
        <v>110</v>
      </c>
      <c r="AK254" s="11" t="s">
        <v>109</v>
      </c>
    </row>
    <row r="255" spans="1:37" ht="15.75" hidden="1" customHeight="1" x14ac:dyDescent="0.25">
      <c r="A255" s="11">
        <v>253</v>
      </c>
      <c r="B255" s="39">
        <v>43250</v>
      </c>
      <c r="C255" s="11" t="s">
        <v>451</v>
      </c>
      <c r="D255" s="11" t="s">
        <v>120</v>
      </c>
      <c r="E255" s="11" t="s">
        <v>89</v>
      </c>
      <c r="F255" s="11" t="s">
        <v>318</v>
      </c>
      <c r="G255" s="11" t="s">
        <v>124</v>
      </c>
      <c r="H255" s="11" t="s">
        <v>101</v>
      </c>
      <c r="I255" s="11" t="s">
        <v>103</v>
      </c>
      <c r="J255" s="11" t="s">
        <v>190</v>
      </c>
      <c r="K255" s="11">
        <v>7</v>
      </c>
      <c r="L255" s="11">
        <v>8</v>
      </c>
      <c r="M255" s="11">
        <v>5</v>
      </c>
      <c r="N255" s="11">
        <v>8</v>
      </c>
      <c r="O255" s="11">
        <v>8</v>
      </c>
      <c r="P255" s="11">
        <v>4</v>
      </c>
      <c r="Q255" s="11">
        <v>6</v>
      </c>
      <c r="R255" s="11">
        <v>9</v>
      </c>
      <c r="S255" s="11">
        <v>5</v>
      </c>
      <c r="T255" s="11" t="s">
        <v>190</v>
      </c>
      <c r="U255" s="11" t="s">
        <v>104</v>
      </c>
      <c r="V255" s="11">
        <v>7</v>
      </c>
      <c r="W255" s="11" t="s">
        <v>107</v>
      </c>
      <c r="X255" s="11" t="s">
        <v>106</v>
      </c>
      <c r="Y255" s="11" t="s">
        <v>105</v>
      </c>
      <c r="Z255" s="11" t="s">
        <v>106</v>
      </c>
      <c r="AA255" s="11" t="s">
        <v>106</v>
      </c>
      <c r="AB255" s="11" t="s">
        <v>105</v>
      </c>
      <c r="AC255" s="11" t="s">
        <v>108</v>
      </c>
      <c r="AD255" s="36" t="s">
        <v>470</v>
      </c>
      <c r="AE255" s="11" t="s">
        <v>110</v>
      </c>
      <c r="AF255" s="11" t="s">
        <v>110</v>
      </c>
      <c r="AG255" s="11" t="s">
        <v>110</v>
      </c>
      <c r="AH255" s="11" t="s">
        <v>110</v>
      </c>
      <c r="AI255" s="11" t="s">
        <v>110</v>
      </c>
      <c r="AJ255" s="11" t="s">
        <v>110</v>
      </c>
      <c r="AK255" s="11" t="s">
        <v>117</v>
      </c>
    </row>
    <row r="256" spans="1:37" ht="15.75" hidden="1" customHeight="1" x14ac:dyDescent="0.25">
      <c r="A256" s="11">
        <v>254</v>
      </c>
      <c r="B256" s="39">
        <v>43250</v>
      </c>
      <c r="C256" s="11" t="s">
        <v>451</v>
      </c>
      <c r="D256" s="11" t="s">
        <v>192</v>
      </c>
      <c r="E256" s="11" t="s">
        <v>89</v>
      </c>
      <c r="F256" s="11" t="s">
        <v>142</v>
      </c>
      <c r="G256" s="11" t="s">
        <v>144</v>
      </c>
      <c r="H256" s="11" t="s">
        <v>149</v>
      </c>
      <c r="I256" s="11" t="s">
        <v>174</v>
      </c>
      <c r="J256" s="11" t="s">
        <v>102</v>
      </c>
      <c r="K256" s="11">
        <v>10</v>
      </c>
      <c r="L256" s="11">
        <v>10</v>
      </c>
      <c r="M256" s="11">
        <v>10</v>
      </c>
      <c r="N256" s="11">
        <v>4</v>
      </c>
      <c r="O256" s="11">
        <v>1</v>
      </c>
      <c r="P256" s="11">
        <v>10</v>
      </c>
      <c r="Q256" s="11">
        <v>10</v>
      </c>
      <c r="R256" s="11">
        <v>10</v>
      </c>
      <c r="S256" s="11">
        <v>1</v>
      </c>
      <c r="T256" s="11" t="s">
        <v>149</v>
      </c>
      <c r="U256" s="11" t="s">
        <v>104</v>
      </c>
      <c r="V256" s="11">
        <v>10</v>
      </c>
      <c r="W256" s="11" t="s">
        <v>106</v>
      </c>
      <c r="X256" s="11" t="s">
        <v>106</v>
      </c>
      <c r="Y256" s="11" t="s">
        <v>106</v>
      </c>
      <c r="Z256" s="11" t="s">
        <v>106</v>
      </c>
      <c r="AA256" s="11" t="s">
        <v>107</v>
      </c>
      <c r="AB256" s="11" t="s">
        <v>107</v>
      </c>
      <c r="AC256" s="11" t="s">
        <v>105</v>
      </c>
      <c r="AD256" s="36" t="s">
        <v>472</v>
      </c>
      <c r="AE256" s="11" t="s">
        <v>111</v>
      </c>
      <c r="AF256" s="11" t="s">
        <v>111</v>
      </c>
      <c r="AG256" s="11" t="s">
        <v>111</v>
      </c>
      <c r="AH256" s="11" t="s">
        <v>111</v>
      </c>
      <c r="AI256" s="11" t="s">
        <v>111</v>
      </c>
      <c r="AJ256" s="11" t="s">
        <v>111</v>
      </c>
      <c r="AK256" s="11" t="s">
        <v>110</v>
      </c>
    </row>
    <row r="257" spans="1:5" ht="15.75" hidden="1" customHeight="1" x14ac:dyDescent="0.25">
      <c r="A257" s="11">
        <v>255</v>
      </c>
      <c r="B257" s="39">
        <v>43250</v>
      </c>
      <c r="C257" s="11" t="s">
        <v>451</v>
      </c>
      <c r="D257" s="11" t="s">
        <v>192</v>
      </c>
      <c r="E257" s="11" t="s">
        <v>89</v>
      </c>
    </row>
    <row r="258" spans="1:5" ht="15.75" hidden="1" customHeight="1" x14ac:dyDescent="0.25">
      <c r="A258" s="11">
        <v>256</v>
      </c>
      <c r="B258" s="39">
        <v>43250</v>
      </c>
      <c r="C258" s="11" t="s">
        <v>451</v>
      </c>
      <c r="D258" s="11" t="s">
        <v>192</v>
      </c>
      <c r="E258" s="11" t="s">
        <v>89</v>
      </c>
    </row>
    <row r="259" spans="1:5" ht="15.75" hidden="1" customHeight="1" x14ac:dyDescent="0.25">
      <c r="A259" s="11">
        <v>257</v>
      </c>
      <c r="B259" s="39">
        <v>43250</v>
      </c>
      <c r="C259" s="11" t="s">
        <v>451</v>
      </c>
      <c r="D259" s="11" t="s">
        <v>192</v>
      </c>
      <c r="E259" s="11" t="s">
        <v>89</v>
      </c>
    </row>
    <row r="260" spans="1:5" ht="15.75" hidden="1" customHeight="1" x14ac:dyDescent="0.25">
      <c r="A260" s="11">
        <v>258</v>
      </c>
      <c r="B260" s="39">
        <v>43250</v>
      </c>
      <c r="C260" s="11" t="s">
        <v>451</v>
      </c>
      <c r="D260" s="11" t="s">
        <v>192</v>
      </c>
      <c r="E260" s="11" t="s">
        <v>89</v>
      </c>
    </row>
    <row r="261" spans="1:5" ht="15.75" hidden="1" customHeight="1" x14ac:dyDescent="0.25">
      <c r="A261" s="11">
        <v>259</v>
      </c>
      <c r="B261" s="39">
        <v>43250</v>
      </c>
      <c r="C261" s="11" t="s">
        <v>451</v>
      </c>
      <c r="D261" s="11" t="s">
        <v>192</v>
      </c>
      <c r="E261" s="11" t="s">
        <v>89</v>
      </c>
    </row>
    <row r="262" spans="1:5" ht="15.75" hidden="1" customHeight="1" x14ac:dyDescent="0.25">
      <c r="A262" s="11">
        <v>260</v>
      </c>
      <c r="B262" s="39">
        <v>43250</v>
      </c>
      <c r="C262" s="11" t="s">
        <v>451</v>
      </c>
      <c r="D262" s="11" t="s">
        <v>192</v>
      </c>
      <c r="E262" s="11" t="s">
        <v>89</v>
      </c>
    </row>
    <row r="263" spans="1:5" ht="15.75" hidden="1" customHeight="1" x14ac:dyDescent="0.25">
      <c r="A263" s="11">
        <v>261</v>
      </c>
      <c r="B263" s="39">
        <v>43250</v>
      </c>
      <c r="C263" s="11" t="s">
        <v>451</v>
      </c>
      <c r="D263" s="11" t="s">
        <v>192</v>
      </c>
      <c r="E263" s="11" t="s">
        <v>89</v>
      </c>
    </row>
    <row r="264" spans="1:5" ht="15.75" hidden="1" customHeight="1" x14ac:dyDescent="0.25">
      <c r="A264" s="11">
        <v>262</v>
      </c>
      <c r="B264" s="39">
        <v>43250</v>
      </c>
      <c r="C264" s="11" t="s">
        <v>451</v>
      </c>
      <c r="D264" s="11" t="s">
        <v>192</v>
      </c>
      <c r="E264" s="11" t="s">
        <v>89</v>
      </c>
    </row>
    <row r="265" spans="1:5" ht="15.75" hidden="1" customHeight="1" x14ac:dyDescent="0.25">
      <c r="A265" s="11">
        <v>263</v>
      </c>
      <c r="B265" s="39">
        <v>43250</v>
      </c>
      <c r="C265" s="11" t="s">
        <v>451</v>
      </c>
      <c r="D265" s="11" t="s">
        <v>192</v>
      </c>
      <c r="E265" s="11" t="s">
        <v>89</v>
      </c>
    </row>
    <row r="266" spans="1:5" ht="15.75" hidden="1" customHeight="1" x14ac:dyDescent="0.25">
      <c r="A266" s="11">
        <v>264</v>
      </c>
      <c r="B266" s="39">
        <v>43250</v>
      </c>
      <c r="C266" s="11" t="s">
        <v>451</v>
      </c>
      <c r="D266" s="11" t="s">
        <v>192</v>
      </c>
      <c r="E266" s="11" t="s">
        <v>89</v>
      </c>
    </row>
    <row r="267" spans="1:5" ht="15.75" hidden="1" customHeight="1" x14ac:dyDescent="0.25">
      <c r="A267" s="11">
        <v>265</v>
      </c>
    </row>
    <row r="268" spans="1:5" ht="15.75" hidden="1" customHeight="1" x14ac:dyDescent="0.25">
      <c r="A268" s="11">
        <v>266</v>
      </c>
    </row>
    <row r="269" spans="1:5" ht="15.75" hidden="1" customHeight="1" x14ac:dyDescent="0.25">
      <c r="A269" s="11">
        <v>267</v>
      </c>
    </row>
    <row r="270" spans="1:5" ht="15.75" hidden="1" customHeight="1" x14ac:dyDescent="0.25">
      <c r="A270" s="11">
        <v>268</v>
      </c>
    </row>
    <row r="271" spans="1:5" ht="15.75" hidden="1" customHeight="1" x14ac:dyDescent="0.25">
      <c r="A271" s="11">
        <v>269</v>
      </c>
    </row>
    <row r="272" spans="1:5" ht="15.75" hidden="1" customHeight="1" x14ac:dyDescent="0.25">
      <c r="A272" s="11">
        <v>270</v>
      </c>
    </row>
    <row r="273" spans="1:1" ht="15.75" hidden="1" customHeight="1" x14ac:dyDescent="0.25">
      <c r="A273" s="11">
        <v>271</v>
      </c>
    </row>
    <row r="274" spans="1:1" ht="15.75" hidden="1" customHeight="1" x14ac:dyDescent="0.25">
      <c r="A274" s="11">
        <v>272</v>
      </c>
    </row>
    <row r="275" spans="1:1" ht="15.75" hidden="1" customHeight="1" x14ac:dyDescent="0.25">
      <c r="A275" s="11">
        <v>273</v>
      </c>
    </row>
    <row r="276" spans="1:1" ht="15.75" hidden="1" customHeight="1" x14ac:dyDescent="0.25">
      <c r="A276" s="11">
        <v>274</v>
      </c>
    </row>
    <row r="277" spans="1:1" ht="15.75" hidden="1" customHeight="1" x14ac:dyDescent="0.25">
      <c r="A277" s="11">
        <v>275</v>
      </c>
    </row>
  </sheetData>
  <autoFilter ref="A1:AL277" xr:uid="{00000000-0009-0000-0000-000000000000}">
    <filterColumn colId="19">
      <filters>
        <filter val="Systèmes d’Information Hospitaliers (SIH)"/>
      </filters>
    </filterColumn>
  </autoFilter>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5DF83E28-007C-4F01-AF62-789667D90166}">
          <x14:formula1>
            <xm:f>'C:\Users\pauline.deschryver\Dropbox (BearingPoint)\Gabon_SNIS\Analyse d''impact\[Copie de Base de données enquête SIS Gabon (Inès)1 - Copie.xlsx]liste'!#REF!</xm:f>
          </x14:formula1>
          <xm:sqref>F2:F277 D249:E266</xm:sqref>
        </x14:dataValidation>
        <x14:dataValidation type="list" allowBlank="1" xr:uid="{65090ADB-B56A-42C0-A494-F8DD601A67A0}">
          <x14:formula1>
            <xm:f>'C:\Users\pauline.deschryver\Dropbox (BearingPoint)\Gabon_SNIS\Analyse d''impact\[Copie de Base de données enquête SIS Gabon (Inès)1 - Copie.xlsx]liste'!#REF!</xm:f>
          </x14:formula1>
          <xm:sqref>G2:G277 AA208:AA209 AA225:AA230 L66:L239 AI205:AK205 AJ208:AK208 AI208:AI211 AI223:AI225 AE69:AE277 AF207:AJ207 AF232:AJ232 Z208 Z210:AA211 AA224:AB224 Z224:Z230 Y251:AC253 Z254:Z255 Q55:S67 Q241:S249 AI206:AJ206 AH211 AH220:AJ221 AH223:AH224 AH228 AI230:AK230 AF233:AK277 K55:P65 K66:K277 L250:S277 T2:V277 N233:O241 W65:W277 X68:AC204 X232:AC250 Y254 AK206:AK207 AK209:AK212 AK216:AK221 AK223:AK229 AK231:AK232 AG225:AH225 AF225:AF231 AD133 AC205:AC212 AC222:AC231 Y205:Y208 Z212:AB212 Y210:Y212 X213:AC221 Y225:Y230 P241 AA60:AC67 Z205:AB207 AB208:AB211 Z222:AB223 AB225:AB231 AA254:AC277 H2:J277 AF69:AK204 AJ209:AJ211 AF213:AK215 AF216:AJ219 AJ223:AJ226 AI228:AJ229 AI231:AJ231 K2:S54 M66:P67 M233:M239 L240:M241 L242:P249 M68:S232 P233:S240 W2:AC59 W60:Z64 X65:Z67 Y209:Z209 X205:X212 X222:Y224 Y231:AA231 X225:X231 X251:X254 X255:Y255 X256:Z277 AE2:AK68 AF205:AH206 AF208:AH210 AH212:AJ212 AF211:AG212 AH222:AK222 AF220:AG224 AH227:AJ227 AH226:AI226 AG226:AG228 AG229:AH231 C2:C266 D2:E248 D267:E277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FFB09-9361-450F-A853-F9887E0DF1C9}">
  <dimension ref="B3:E80"/>
  <sheetViews>
    <sheetView topLeftCell="A32" workbookViewId="0">
      <selection sqref="A1:XFD157"/>
    </sheetView>
  </sheetViews>
  <sheetFormatPr baseColWidth="10" defaultRowHeight="12.5" x14ac:dyDescent="0.25"/>
  <cols>
    <col min="1" max="1" width="10.90625" style="20"/>
    <col min="2" max="2" width="4.6328125" style="20" bestFit="1" customWidth="1"/>
    <col min="3" max="3" width="9.08984375" style="2" bestFit="1" customWidth="1"/>
    <col min="4" max="4" width="95.54296875" style="19" customWidth="1"/>
    <col min="5" max="5" width="14.54296875" style="19" bestFit="1" customWidth="1"/>
    <col min="6" max="16384" width="10.90625" style="20"/>
  </cols>
  <sheetData>
    <row r="3" spans="2:5" ht="25" x14ac:dyDescent="0.25">
      <c r="B3" s="20" t="s">
        <v>327</v>
      </c>
      <c r="C3" s="2" t="s">
        <v>330</v>
      </c>
      <c r="D3" s="20" t="s">
        <v>328</v>
      </c>
      <c r="E3" s="20" t="s">
        <v>329</v>
      </c>
    </row>
    <row r="4" spans="2:5" x14ac:dyDescent="0.25">
      <c r="B4" s="21" t="s">
        <v>347</v>
      </c>
      <c r="C4" s="22"/>
      <c r="D4" s="15" t="s">
        <v>21</v>
      </c>
      <c r="E4" s="19" t="s">
        <v>331</v>
      </c>
    </row>
    <row r="5" spans="2:5" x14ac:dyDescent="0.25">
      <c r="B5" s="21" t="s">
        <v>349</v>
      </c>
      <c r="D5" s="15"/>
      <c r="E5" s="19" t="s">
        <v>335</v>
      </c>
    </row>
    <row r="6" spans="2:5" x14ac:dyDescent="0.25">
      <c r="B6" s="21" t="s">
        <v>350</v>
      </c>
      <c r="D6" s="15"/>
      <c r="E6" s="19" t="s">
        <v>334</v>
      </c>
    </row>
    <row r="7" spans="2:5" x14ac:dyDescent="0.25">
      <c r="B7" s="21" t="s">
        <v>351</v>
      </c>
      <c r="D7" s="15" t="s">
        <v>22</v>
      </c>
      <c r="E7" s="19" t="s">
        <v>332</v>
      </c>
    </row>
    <row r="8" spans="2:5" x14ac:dyDescent="0.25">
      <c r="B8" s="21" t="s">
        <v>352</v>
      </c>
      <c r="D8" s="15" t="s">
        <v>23</v>
      </c>
      <c r="E8" s="19" t="s">
        <v>336</v>
      </c>
    </row>
    <row r="9" spans="2:5" x14ac:dyDescent="0.25">
      <c r="B9" s="21" t="s">
        <v>353</v>
      </c>
      <c r="D9" s="15"/>
      <c r="E9" s="19" t="s">
        <v>337</v>
      </c>
    </row>
    <row r="10" spans="2:5" x14ac:dyDescent="0.25">
      <c r="B10" s="21" t="s">
        <v>372</v>
      </c>
      <c r="D10" s="15"/>
      <c r="E10" s="19" t="s">
        <v>371</v>
      </c>
    </row>
    <row r="11" spans="2:5" x14ac:dyDescent="0.25">
      <c r="B11" s="20" t="s">
        <v>348</v>
      </c>
      <c r="D11" s="15" t="s">
        <v>24</v>
      </c>
      <c r="E11" s="19" t="s">
        <v>338</v>
      </c>
    </row>
    <row r="12" spans="2:5" ht="25" x14ac:dyDescent="0.25">
      <c r="B12" s="20" t="s">
        <v>354</v>
      </c>
      <c r="D12" s="15" t="s">
        <v>25</v>
      </c>
      <c r="E12" s="19" t="s">
        <v>339</v>
      </c>
    </row>
    <row r="13" spans="2:5" x14ac:dyDescent="0.25">
      <c r="B13" s="20" t="s">
        <v>355</v>
      </c>
      <c r="D13" s="15"/>
      <c r="E13" s="19" t="s">
        <v>333</v>
      </c>
    </row>
    <row r="14" spans="2:5" x14ac:dyDescent="0.25">
      <c r="D14" s="15" t="s">
        <v>26</v>
      </c>
      <c r="E14" s="19" t="s">
        <v>340</v>
      </c>
    </row>
    <row r="15" spans="2:5" x14ac:dyDescent="0.25">
      <c r="D15" s="15"/>
      <c r="E15" s="19" t="s">
        <v>356</v>
      </c>
    </row>
    <row r="16" spans="2:5" x14ac:dyDescent="0.25">
      <c r="D16" s="15" t="s">
        <v>27</v>
      </c>
    </row>
    <row r="17" spans="2:4" x14ac:dyDescent="0.25">
      <c r="D17" s="15" t="s">
        <v>27</v>
      </c>
    </row>
    <row r="18" spans="2:4" x14ac:dyDescent="0.25">
      <c r="D18" s="15" t="s">
        <v>27</v>
      </c>
    </row>
    <row r="19" spans="2:4" x14ac:dyDescent="0.25">
      <c r="B19" s="20" t="s">
        <v>346</v>
      </c>
      <c r="D19" s="15" t="s">
        <v>28</v>
      </c>
    </row>
    <row r="20" spans="2:4" x14ac:dyDescent="0.25">
      <c r="B20" s="44" t="s">
        <v>473</v>
      </c>
      <c r="D20" s="15" t="s">
        <v>29</v>
      </c>
    </row>
    <row r="21" spans="2:4" x14ac:dyDescent="0.25">
      <c r="D21" s="15" t="s">
        <v>29</v>
      </c>
    </row>
    <row r="22" spans="2:4" x14ac:dyDescent="0.25">
      <c r="D22" s="15" t="s">
        <v>29</v>
      </c>
    </row>
    <row r="23" spans="2:4" ht="25" x14ac:dyDescent="0.25">
      <c r="D23" s="15" t="s">
        <v>30</v>
      </c>
    </row>
    <row r="24" spans="2:4" ht="25" x14ac:dyDescent="0.25">
      <c r="D24" s="15" t="s">
        <v>30</v>
      </c>
    </row>
    <row r="25" spans="2:4" ht="25" x14ac:dyDescent="0.25">
      <c r="D25" s="15" t="s">
        <v>30</v>
      </c>
    </row>
    <row r="26" spans="2:4" x14ac:dyDescent="0.25">
      <c r="D26" s="15" t="s">
        <v>31</v>
      </c>
    </row>
    <row r="27" spans="2:4" x14ac:dyDescent="0.25">
      <c r="D27" s="15" t="s">
        <v>31</v>
      </c>
    </row>
    <row r="28" spans="2:4" x14ac:dyDescent="0.25">
      <c r="D28" s="15" t="s">
        <v>31</v>
      </c>
    </row>
    <row r="29" spans="2:4" ht="25" x14ac:dyDescent="0.25">
      <c r="B29" s="20" t="s">
        <v>366</v>
      </c>
      <c r="D29" s="16" t="s">
        <v>255</v>
      </c>
    </row>
    <row r="30" spans="2:4" ht="25" x14ac:dyDescent="0.25">
      <c r="D30" s="16" t="s">
        <v>256</v>
      </c>
    </row>
    <row r="31" spans="2:4" ht="25" x14ac:dyDescent="0.25">
      <c r="D31" s="16" t="s">
        <v>257</v>
      </c>
    </row>
    <row r="32" spans="2:4" ht="25" x14ac:dyDescent="0.25">
      <c r="D32" s="16" t="s">
        <v>258</v>
      </c>
    </row>
    <row r="33" spans="4:4" ht="25" x14ac:dyDescent="0.25">
      <c r="D33" s="16" t="s">
        <v>259</v>
      </c>
    </row>
    <row r="34" spans="4:4" ht="25" x14ac:dyDescent="0.25">
      <c r="D34" s="16" t="s">
        <v>260</v>
      </c>
    </row>
    <row r="35" spans="4:4" ht="25" x14ac:dyDescent="0.25">
      <c r="D35" s="16" t="s">
        <v>261</v>
      </c>
    </row>
    <row r="36" spans="4:4" x14ac:dyDescent="0.25">
      <c r="D36" s="15" t="s">
        <v>33</v>
      </c>
    </row>
    <row r="37" spans="4:4" x14ac:dyDescent="0.25">
      <c r="D37" s="17" t="s">
        <v>262</v>
      </c>
    </row>
    <row r="38" spans="4:4" x14ac:dyDescent="0.25">
      <c r="D38" s="17" t="s">
        <v>263</v>
      </c>
    </row>
    <row r="39" spans="4:4" x14ac:dyDescent="0.25">
      <c r="D39" s="17" t="s">
        <v>264</v>
      </c>
    </row>
    <row r="40" spans="4:4" ht="37.5" x14ac:dyDescent="0.25">
      <c r="D40" s="17" t="s">
        <v>265</v>
      </c>
    </row>
    <row r="41" spans="4:4" ht="37.5" x14ac:dyDescent="0.25">
      <c r="D41" s="17" t="s">
        <v>266</v>
      </c>
    </row>
    <row r="42" spans="4:4" ht="37.5" x14ac:dyDescent="0.25">
      <c r="D42" s="17" t="s">
        <v>267</v>
      </c>
    </row>
    <row r="43" spans="4:4" ht="37.5" x14ac:dyDescent="0.25">
      <c r="D43" s="17" t="s">
        <v>268</v>
      </c>
    </row>
    <row r="44" spans="4:4" ht="37.5" x14ac:dyDescent="0.25">
      <c r="D44" s="17" t="s">
        <v>270</v>
      </c>
    </row>
    <row r="45" spans="4:4" ht="37.5" x14ac:dyDescent="0.25">
      <c r="D45" s="17" t="s">
        <v>273</v>
      </c>
    </row>
    <row r="46" spans="4:4" ht="37.5" x14ac:dyDescent="0.25">
      <c r="D46" s="17" t="s">
        <v>269</v>
      </c>
    </row>
    <row r="47" spans="4:4" ht="37.5" x14ac:dyDescent="0.25">
      <c r="D47" s="17" t="s">
        <v>271</v>
      </c>
    </row>
    <row r="48" spans="4:4" ht="37.5" x14ac:dyDescent="0.25">
      <c r="D48" s="17" t="s">
        <v>272</v>
      </c>
    </row>
    <row r="49" spans="2:5" x14ac:dyDescent="0.25">
      <c r="D49" s="18" t="s">
        <v>36</v>
      </c>
    </row>
    <row r="50" spans="2:5" ht="25" x14ac:dyDescent="0.25">
      <c r="D50" s="18" t="s">
        <v>37</v>
      </c>
    </row>
    <row r="51" spans="2:5" x14ac:dyDescent="0.25">
      <c r="D51" s="18" t="s">
        <v>38</v>
      </c>
    </row>
    <row r="52" spans="2:5" ht="25" x14ac:dyDescent="0.25">
      <c r="B52" s="20" t="s">
        <v>368</v>
      </c>
      <c r="D52" s="17" t="s">
        <v>274</v>
      </c>
      <c r="E52" s="19" t="s">
        <v>367</v>
      </c>
    </row>
    <row r="53" spans="2:5" ht="25" x14ac:dyDescent="0.25">
      <c r="D53" s="17" t="s">
        <v>275</v>
      </c>
    </row>
    <row r="54" spans="2:5" ht="25" x14ac:dyDescent="0.25">
      <c r="D54" s="17" t="s">
        <v>276</v>
      </c>
    </row>
    <row r="55" spans="2:5" ht="25" x14ac:dyDescent="0.25">
      <c r="D55" s="17" t="s">
        <v>277</v>
      </c>
    </row>
    <row r="56" spans="2:5" ht="25" x14ac:dyDescent="0.25">
      <c r="D56" s="17" t="s">
        <v>278</v>
      </c>
    </row>
    <row r="57" spans="2:5" ht="25" x14ac:dyDescent="0.25">
      <c r="D57" s="17" t="s">
        <v>274</v>
      </c>
    </row>
    <row r="58" spans="2:5" ht="25" x14ac:dyDescent="0.25">
      <c r="D58" s="17" t="s">
        <v>279</v>
      </c>
    </row>
    <row r="59" spans="2:5" x14ac:dyDescent="0.25">
      <c r="D59" s="18" t="s">
        <v>33</v>
      </c>
    </row>
    <row r="60" spans="2:5" ht="50" x14ac:dyDescent="0.25">
      <c r="D60" s="17" t="s">
        <v>280</v>
      </c>
    </row>
    <row r="61" spans="2:5" ht="50" x14ac:dyDescent="0.25">
      <c r="D61" s="17" t="s">
        <v>281</v>
      </c>
    </row>
    <row r="62" spans="2:5" ht="50" x14ac:dyDescent="0.25">
      <c r="D62" s="17" t="s">
        <v>282</v>
      </c>
    </row>
    <row r="63" spans="2:5" ht="37.5" x14ac:dyDescent="0.25">
      <c r="D63" s="17" t="s">
        <v>283</v>
      </c>
    </row>
    <row r="64" spans="2:5" ht="50" x14ac:dyDescent="0.25">
      <c r="D64" s="17" t="s">
        <v>284</v>
      </c>
    </row>
    <row r="65" spans="4:4" ht="50" x14ac:dyDescent="0.25">
      <c r="D65" s="17" t="s">
        <v>285</v>
      </c>
    </row>
    <row r="66" spans="4:4" ht="50" x14ac:dyDescent="0.25">
      <c r="D66" s="17" t="s">
        <v>286</v>
      </c>
    </row>
    <row r="67" spans="4:4" x14ac:dyDescent="0.25">
      <c r="D67" s="18" t="s">
        <v>33</v>
      </c>
    </row>
    <row r="68" spans="4:4" ht="25" x14ac:dyDescent="0.25">
      <c r="D68" s="17" t="s">
        <v>287</v>
      </c>
    </row>
    <row r="69" spans="4:4" ht="25" x14ac:dyDescent="0.25">
      <c r="D69" s="17" t="s">
        <v>287</v>
      </c>
    </row>
    <row r="70" spans="4:4" ht="25" x14ac:dyDescent="0.25">
      <c r="D70" s="17" t="s">
        <v>288</v>
      </c>
    </row>
    <row r="71" spans="4:4" ht="25" x14ac:dyDescent="0.25">
      <c r="D71" s="17" t="s">
        <v>289</v>
      </c>
    </row>
    <row r="72" spans="4:4" ht="25" x14ac:dyDescent="0.25">
      <c r="D72" s="17" t="s">
        <v>290</v>
      </c>
    </row>
    <row r="73" spans="4:4" ht="25" x14ac:dyDescent="0.25">
      <c r="D73" s="17" t="s">
        <v>291</v>
      </c>
    </row>
    <row r="74" spans="4:4" ht="25" x14ac:dyDescent="0.25">
      <c r="D74" s="17" t="s">
        <v>292</v>
      </c>
    </row>
    <row r="75" spans="4:4" ht="25" x14ac:dyDescent="0.25">
      <c r="D75" s="17" t="s">
        <v>293</v>
      </c>
    </row>
    <row r="76" spans="4:4" ht="25" x14ac:dyDescent="0.25">
      <c r="D76" s="17" t="s">
        <v>294</v>
      </c>
    </row>
    <row r="77" spans="4:4" ht="25" x14ac:dyDescent="0.25">
      <c r="D77" s="17" t="s">
        <v>295</v>
      </c>
    </row>
    <row r="78" spans="4:4" ht="25" x14ac:dyDescent="0.25">
      <c r="D78" s="17" t="s">
        <v>296</v>
      </c>
    </row>
    <row r="79" spans="4:4" ht="25" x14ac:dyDescent="0.25">
      <c r="D79" s="17" t="s">
        <v>297</v>
      </c>
    </row>
    <row r="80" spans="4:4" ht="25" x14ac:dyDescent="0.25">
      <c r="D80" s="17" t="s">
        <v>298</v>
      </c>
    </row>
  </sheetData>
  <hyperlinks>
    <hyperlink ref="B4" location="'G1 - Q1 Indiv'!A1" display="A" xr:uid="{4940A8AD-088C-493A-8025-D163717CC3E1}"/>
    <hyperlink ref="B5" location="B!A1" display="B" xr:uid="{F296DADB-3C04-4044-9FE9-B425BACAD4D7}"/>
    <hyperlink ref="B6" location="'C'!A1" display="C" xr:uid="{2561A733-DC4E-43C9-A4EE-B312D9228512}"/>
    <hyperlink ref="B7" location="D!A1" display="D" xr:uid="{F7184E1E-209B-46C9-8F54-F421479578EF}"/>
    <hyperlink ref="B8:B9" location="D!A1" display="D" xr:uid="{2C90D956-2E80-42AB-958A-269D543F21DF}"/>
    <hyperlink ref="B8" location="E!A1" display="E" xr:uid="{C49B66C9-8A08-4B2F-AC98-7FC492921E53}"/>
    <hyperlink ref="B9" location="F!A1" display="F" xr:uid="{70268E45-C700-47F7-A6C2-23C66892EF7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CS26"/>
  <sheetViews>
    <sheetView topLeftCell="AI1" workbookViewId="0">
      <selection sqref="A1:XFD157"/>
    </sheetView>
  </sheetViews>
  <sheetFormatPr baseColWidth="10" defaultColWidth="14.453125" defaultRowHeight="15.75" customHeight="1" x14ac:dyDescent="0.25"/>
  <cols>
    <col min="37" max="37" width="41.6328125" customWidth="1"/>
  </cols>
  <sheetData>
    <row r="1" spans="1:97" ht="15.75" customHeight="1" x14ac:dyDescent="0.25">
      <c r="A1" s="1" t="s">
        <v>0</v>
      </c>
      <c r="B1" s="1" t="s">
        <v>1</v>
      </c>
      <c r="C1" s="1" t="s">
        <v>2</v>
      </c>
      <c r="D1" s="1" t="s">
        <v>3</v>
      </c>
      <c r="E1" s="1" t="s">
        <v>4</v>
      </c>
      <c r="F1" s="1" t="s">
        <v>5</v>
      </c>
      <c r="G1" s="1" t="s">
        <v>6</v>
      </c>
      <c r="H1" s="1" t="s">
        <v>7</v>
      </c>
      <c r="I1" s="1" t="s">
        <v>8</v>
      </c>
      <c r="M1" s="1" t="s">
        <v>9</v>
      </c>
      <c r="N1" s="1" t="s">
        <v>10</v>
      </c>
      <c r="O1" s="1" t="s">
        <v>11</v>
      </c>
      <c r="P1" s="1" t="s">
        <v>12</v>
      </c>
      <c r="Q1" s="1" t="s">
        <v>13</v>
      </c>
      <c r="S1" s="1" t="s">
        <v>14</v>
      </c>
      <c r="T1" s="1" t="s">
        <v>15</v>
      </c>
      <c r="U1" s="1" t="s">
        <v>16</v>
      </c>
      <c r="V1" s="1" t="s">
        <v>17</v>
      </c>
      <c r="W1" s="1" t="s">
        <v>18</v>
      </c>
      <c r="X1" s="1" t="s">
        <v>161</v>
      </c>
      <c r="Y1" s="1" t="s">
        <v>19</v>
      </c>
      <c r="Z1" s="1" t="s">
        <v>20</v>
      </c>
      <c r="AA1" s="1" t="s">
        <v>21</v>
      </c>
      <c r="AB1" s="1" t="s">
        <v>22</v>
      </c>
      <c r="AC1" s="1" t="s">
        <v>23</v>
      </c>
      <c r="AD1" s="1" t="s">
        <v>24</v>
      </c>
      <c r="AE1" s="1" t="s">
        <v>25</v>
      </c>
      <c r="AF1" s="1" t="s">
        <v>26</v>
      </c>
      <c r="AG1" s="1" t="s">
        <v>27</v>
      </c>
      <c r="AJ1" s="1" t="s">
        <v>28</v>
      </c>
      <c r="AK1" s="1" t="s">
        <v>29</v>
      </c>
      <c r="AN1" s="1" t="s">
        <v>30</v>
      </c>
      <c r="AQ1" s="1" t="s">
        <v>31</v>
      </c>
      <c r="AT1" s="1" t="s">
        <v>32</v>
      </c>
      <c r="BA1" s="1" t="s">
        <v>33</v>
      </c>
      <c r="BB1" s="1" t="s">
        <v>34</v>
      </c>
      <c r="BE1" s="1" t="s">
        <v>35</v>
      </c>
      <c r="BN1" s="1" t="s">
        <v>36</v>
      </c>
      <c r="BO1" s="1" t="s">
        <v>37</v>
      </c>
      <c r="BP1" s="1" t="s">
        <v>38</v>
      </c>
      <c r="BQ1" s="1" t="s">
        <v>39</v>
      </c>
      <c r="BX1" s="1" t="s">
        <v>33</v>
      </c>
      <c r="BY1" s="1" t="s">
        <v>40</v>
      </c>
      <c r="CF1" s="1" t="s">
        <v>33</v>
      </c>
      <c r="CG1" s="1" t="s">
        <v>41</v>
      </c>
      <c r="CJ1" s="1" t="s">
        <v>162</v>
      </c>
      <c r="CO1" s="1" t="s">
        <v>163</v>
      </c>
    </row>
    <row r="2" spans="1:97" ht="15.75" customHeight="1" x14ac:dyDescent="0.25">
      <c r="B2" s="1"/>
      <c r="C2" s="1" t="s">
        <v>164</v>
      </c>
      <c r="I2" s="1" t="s">
        <v>42</v>
      </c>
      <c r="J2" s="1" t="s">
        <v>43</v>
      </c>
      <c r="K2" s="1" t="s">
        <v>44</v>
      </c>
      <c r="L2" s="1" t="s">
        <v>45</v>
      </c>
      <c r="Q2" s="1" t="s">
        <v>46</v>
      </c>
      <c r="R2" s="1" t="s">
        <v>47</v>
      </c>
      <c r="AG2" s="1" t="s">
        <v>48</v>
      </c>
      <c r="AH2" s="1" t="s">
        <v>49</v>
      </c>
      <c r="AI2" s="1" t="s">
        <v>50</v>
      </c>
      <c r="AK2" s="1" t="s">
        <v>51</v>
      </c>
      <c r="AL2" s="1" t="s">
        <v>52</v>
      </c>
      <c r="AM2" s="1" t="s">
        <v>53</v>
      </c>
      <c r="AN2" s="1" t="s">
        <v>54</v>
      </c>
      <c r="AO2" s="1" t="s">
        <v>55</v>
      </c>
      <c r="AP2" s="1" t="s">
        <v>56</v>
      </c>
      <c r="AQ2" s="1" t="s">
        <v>57</v>
      </c>
      <c r="AR2" s="1" t="s">
        <v>58</v>
      </c>
      <c r="AS2" s="1" t="s">
        <v>59</v>
      </c>
      <c r="AT2" s="1" t="s">
        <v>60</v>
      </c>
      <c r="AU2" s="1" t="s">
        <v>61</v>
      </c>
      <c r="AV2" s="1" t="s">
        <v>62</v>
      </c>
      <c r="AW2" s="1" t="s">
        <v>63</v>
      </c>
      <c r="AX2" s="1" t="s">
        <v>64</v>
      </c>
      <c r="AY2" s="1" t="s">
        <v>65</v>
      </c>
      <c r="AZ2" s="1" t="s">
        <v>66</v>
      </c>
      <c r="BB2" s="1" t="s">
        <v>67</v>
      </c>
      <c r="BC2" s="1" t="s">
        <v>68</v>
      </c>
      <c r="BD2" s="1" t="s">
        <v>69</v>
      </c>
      <c r="BE2" s="1" t="s">
        <v>70</v>
      </c>
      <c r="BF2" s="1" t="s">
        <v>71</v>
      </c>
      <c r="BG2" s="1" t="s">
        <v>72</v>
      </c>
      <c r="BH2" s="1" t="s">
        <v>73</v>
      </c>
      <c r="BI2" s="1" t="s">
        <v>74</v>
      </c>
      <c r="BJ2" s="1" t="s">
        <v>75</v>
      </c>
      <c r="BK2" s="1" t="s">
        <v>76</v>
      </c>
      <c r="BL2" s="1" t="s">
        <v>77</v>
      </c>
      <c r="BM2" s="1" t="s">
        <v>78</v>
      </c>
      <c r="BQ2" s="1" t="s">
        <v>60</v>
      </c>
      <c r="BR2" s="1" t="s">
        <v>61</v>
      </c>
      <c r="BS2" s="1" t="s">
        <v>62</v>
      </c>
      <c r="BT2" s="1" t="s">
        <v>63</v>
      </c>
      <c r="BU2" s="1" t="s">
        <v>64</v>
      </c>
      <c r="BV2" s="1" t="s">
        <v>65</v>
      </c>
      <c r="BW2" s="1" t="s">
        <v>66</v>
      </c>
      <c r="BY2" s="1" t="s">
        <v>60</v>
      </c>
      <c r="BZ2" s="1" t="s">
        <v>61</v>
      </c>
      <c r="CA2" s="1" t="s">
        <v>62</v>
      </c>
      <c r="CB2" s="1" t="s">
        <v>63</v>
      </c>
      <c r="CC2" s="1" t="s">
        <v>64</v>
      </c>
      <c r="CD2" s="1" t="s">
        <v>65</v>
      </c>
      <c r="CE2" s="1" t="s">
        <v>66</v>
      </c>
      <c r="CG2" s="1" t="s">
        <v>79</v>
      </c>
      <c r="CH2" s="1" t="s">
        <v>80</v>
      </c>
      <c r="CI2" s="1" t="s">
        <v>81</v>
      </c>
      <c r="CJ2" s="1" t="s">
        <v>54</v>
      </c>
      <c r="CK2" s="1" t="s">
        <v>55</v>
      </c>
      <c r="CL2" s="1" t="s">
        <v>56</v>
      </c>
      <c r="CM2" s="1" t="s">
        <v>82</v>
      </c>
      <c r="CN2" s="1" t="s">
        <v>83</v>
      </c>
      <c r="CO2" s="1" t="s">
        <v>57</v>
      </c>
      <c r="CP2" s="1" t="s">
        <v>58</v>
      </c>
      <c r="CQ2" s="1" t="s">
        <v>59</v>
      </c>
      <c r="CR2" s="1" t="s">
        <v>84</v>
      </c>
      <c r="CS2" s="1" t="s">
        <v>85</v>
      </c>
    </row>
    <row r="3" spans="1:97" ht="15.75" customHeight="1" x14ac:dyDescent="0.25">
      <c r="B3" s="1"/>
      <c r="C3" s="1" t="s">
        <v>165</v>
      </c>
      <c r="D3" s="1" t="s">
        <v>87</v>
      </c>
      <c r="F3" s="1" t="s">
        <v>168</v>
      </c>
      <c r="G3" s="1" t="s">
        <v>169</v>
      </c>
      <c r="I3" s="1" t="s">
        <v>170</v>
      </c>
      <c r="V3" s="1" t="s">
        <v>134</v>
      </c>
      <c r="W3" s="1" t="s">
        <v>135</v>
      </c>
      <c r="AA3" s="1">
        <v>1</v>
      </c>
      <c r="AB3" s="1">
        <v>1</v>
      </c>
      <c r="AC3" s="1">
        <v>1</v>
      </c>
      <c r="AD3" s="1">
        <v>1</v>
      </c>
      <c r="AE3" s="1">
        <v>1</v>
      </c>
      <c r="AF3" s="1">
        <v>1</v>
      </c>
      <c r="AJ3" s="1">
        <v>1</v>
      </c>
      <c r="AK3" s="1" t="s">
        <v>130</v>
      </c>
      <c r="AL3" s="1" t="s">
        <v>130</v>
      </c>
      <c r="AM3" s="1" t="s">
        <v>130</v>
      </c>
      <c r="AT3" s="1" t="s">
        <v>100</v>
      </c>
      <c r="AU3" s="1" t="s">
        <v>100</v>
      </c>
      <c r="AV3" s="1" t="s">
        <v>100</v>
      </c>
      <c r="AW3" s="1" t="s">
        <v>100</v>
      </c>
      <c r="AX3" s="1" t="s">
        <v>100</v>
      </c>
      <c r="AY3" s="1" t="s">
        <v>100</v>
      </c>
      <c r="AZ3" s="1" t="s">
        <v>100</v>
      </c>
      <c r="BB3" s="1" t="s">
        <v>131</v>
      </c>
      <c r="BC3" s="1" t="s">
        <v>131</v>
      </c>
      <c r="BD3" s="1" t="s">
        <v>131</v>
      </c>
      <c r="BE3" s="1">
        <v>1</v>
      </c>
      <c r="BF3" s="1">
        <v>1</v>
      </c>
      <c r="BG3" s="1">
        <v>1</v>
      </c>
      <c r="BH3" s="1">
        <v>1</v>
      </c>
      <c r="BI3" s="1">
        <v>1</v>
      </c>
      <c r="BJ3" s="1">
        <v>1</v>
      </c>
      <c r="BK3" s="1">
        <v>1</v>
      </c>
      <c r="BL3" s="1">
        <v>1</v>
      </c>
      <c r="BM3" s="1">
        <v>1</v>
      </c>
      <c r="BN3" s="1" t="s">
        <v>131</v>
      </c>
      <c r="BO3" s="1" t="s">
        <v>104</v>
      </c>
      <c r="BP3" s="1">
        <v>1</v>
      </c>
      <c r="BQ3" s="1" t="s">
        <v>108</v>
      </c>
      <c r="BR3" s="1" t="s">
        <v>108</v>
      </c>
      <c r="BS3" s="1" t="s">
        <v>108</v>
      </c>
      <c r="BT3" s="1" t="s">
        <v>108</v>
      </c>
      <c r="BU3" s="1" t="s">
        <v>108</v>
      </c>
      <c r="BV3" s="1" t="s">
        <v>108</v>
      </c>
      <c r="BW3" s="1" t="s">
        <v>108</v>
      </c>
      <c r="BY3" s="1" t="s">
        <v>117</v>
      </c>
      <c r="BZ3" s="1" t="s">
        <v>117</v>
      </c>
      <c r="CA3" s="1" t="s">
        <v>117</v>
      </c>
      <c r="CB3" s="1" t="s">
        <v>117</v>
      </c>
      <c r="CC3" s="1" t="s">
        <v>117</v>
      </c>
      <c r="CD3" s="1" t="s">
        <v>117</v>
      </c>
      <c r="CE3" s="1" t="s">
        <v>117</v>
      </c>
    </row>
    <row r="4" spans="1:97" ht="15.75" customHeight="1" x14ac:dyDescent="0.25">
      <c r="B4" s="1"/>
      <c r="C4" s="1" t="s">
        <v>172</v>
      </c>
      <c r="D4" s="1" t="s">
        <v>167</v>
      </c>
      <c r="F4" s="1" t="s">
        <v>88</v>
      </c>
      <c r="G4" s="1" t="s">
        <v>89</v>
      </c>
      <c r="I4" s="1" t="s">
        <v>167</v>
      </c>
      <c r="V4" s="1" t="s">
        <v>142</v>
      </c>
      <c r="W4" s="1" t="s">
        <v>154</v>
      </c>
      <c r="AA4" s="1">
        <v>2</v>
      </c>
      <c r="AB4" s="1">
        <v>2</v>
      </c>
      <c r="AC4" s="1">
        <v>2</v>
      </c>
      <c r="AD4" s="1">
        <v>2</v>
      </c>
      <c r="AE4" s="1">
        <v>2</v>
      </c>
      <c r="AF4" s="1">
        <v>2</v>
      </c>
      <c r="AJ4" s="1">
        <v>2</v>
      </c>
      <c r="AK4" s="1" t="s">
        <v>95</v>
      </c>
      <c r="AL4" s="1" t="s">
        <v>95</v>
      </c>
      <c r="AM4" s="1" t="s">
        <v>95</v>
      </c>
      <c r="AT4" s="1" t="s">
        <v>173</v>
      </c>
      <c r="AU4" s="1" t="s">
        <v>173</v>
      </c>
      <c r="AV4" s="1" t="s">
        <v>173</v>
      </c>
      <c r="AW4" s="1" t="s">
        <v>173</v>
      </c>
      <c r="AX4" s="1" t="s">
        <v>173</v>
      </c>
      <c r="AY4" s="1" t="s">
        <v>173</v>
      </c>
      <c r="AZ4" s="1" t="s">
        <v>173</v>
      </c>
      <c r="BB4" s="1" t="s">
        <v>174</v>
      </c>
      <c r="BC4" s="1" t="s">
        <v>174</v>
      </c>
      <c r="BD4" s="1" t="s">
        <v>174</v>
      </c>
      <c r="BE4" s="1">
        <v>2</v>
      </c>
      <c r="BF4" s="1">
        <v>2</v>
      </c>
      <c r="BG4" s="1">
        <v>2</v>
      </c>
      <c r="BH4" s="1">
        <v>2</v>
      </c>
      <c r="BI4" s="1">
        <v>2</v>
      </c>
      <c r="BJ4" s="1">
        <v>2</v>
      </c>
      <c r="BK4" s="1">
        <v>2</v>
      </c>
      <c r="BL4" s="1">
        <v>2</v>
      </c>
      <c r="BM4" s="1">
        <v>2</v>
      </c>
      <c r="BN4" s="1" t="s">
        <v>174</v>
      </c>
      <c r="BO4" s="1" t="s">
        <v>175</v>
      </c>
      <c r="BP4" s="1">
        <v>2</v>
      </c>
      <c r="BQ4" s="1" t="s">
        <v>158</v>
      </c>
      <c r="BR4" s="1" t="s">
        <v>158</v>
      </c>
      <c r="BS4" s="1" t="s">
        <v>158</v>
      </c>
      <c r="BT4" s="1" t="s">
        <v>158</v>
      </c>
      <c r="BU4" s="1" t="s">
        <v>158</v>
      </c>
      <c r="BV4" s="1" t="s">
        <v>158</v>
      </c>
      <c r="BW4" s="1" t="s">
        <v>158</v>
      </c>
      <c r="BY4" s="1" t="s">
        <v>160</v>
      </c>
      <c r="BZ4" s="1" t="s">
        <v>160</v>
      </c>
      <c r="CA4" s="1" t="s">
        <v>160</v>
      </c>
      <c r="CB4" s="1" t="s">
        <v>160</v>
      </c>
      <c r="CC4" s="1" t="s">
        <v>160</v>
      </c>
      <c r="CD4" s="1" t="s">
        <v>160</v>
      </c>
      <c r="CE4" s="1" t="s">
        <v>160</v>
      </c>
    </row>
    <row r="5" spans="1:97" ht="15.75" customHeight="1" x14ac:dyDescent="0.25">
      <c r="B5" s="1"/>
      <c r="C5" s="1" t="s">
        <v>176</v>
      </c>
      <c r="D5" s="1" t="s">
        <v>177</v>
      </c>
      <c r="F5" s="1" t="s">
        <v>128</v>
      </c>
      <c r="G5" s="1" t="s">
        <v>178</v>
      </c>
      <c r="I5" s="1" t="s">
        <v>177</v>
      </c>
      <c r="V5" s="1" t="s">
        <v>318</v>
      </c>
      <c r="W5" s="1" t="s">
        <v>143</v>
      </c>
      <c r="AA5" s="1">
        <v>3</v>
      </c>
      <c r="AB5" s="1">
        <v>3</v>
      </c>
      <c r="AC5" s="1">
        <v>3</v>
      </c>
      <c r="AD5" s="1">
        <v>3</v>
      </c>
      <c r="AE5" s="1">
        <v>3</v>
      </c>
      <c r="AF5" s="1">
        <v>3</v>
      </c>
      <c r="AJ5" s="1">
        <v>3</v>
      </c>
      <c r="AK5" s="1" t="s">
        <v>96</v>
      </c>
      <c r="AL5" s="1" t="s">
        <v>96</v>
      </c>
      <c r="AM5" s="1" t="s">
        <v>96</v>
      </c>
      <c r="AT5" s="1" t="s">
        <v>179</v>
      </c>
      <c r="AU5" s="1" t="s">
        <v>179</v>
      </c>
      <c r="AV5" s="1" t="s">
        <v>179</v>
      </c>
      <c r="AW5" s="1" t="s">
        <v>179</v>
      </c>
      <c r="AX5" s="1" t="s">
        <v>179</v>
      </c>
      <c r="AY5" s="1" t="s">
        <v>179</v>
      </c>
      <c r="AZ5" s="1" t="s">
        <v>179</v>
      </c>
      <c r="BB5" s="1" t="s">
        <v>180</v>
      </c>
      <c r="BC5" s="1" t="s">
        <v>180</v>
      </c>
      <c r="BD5" s="1" t="s">
        <v>180</v>
      </c>
      <c r="BE5" s="1">
        <v>3</v>
      </c>
      <c r="BF5" s="1">
        <v>3</v>
      </c>
      <c r="BG5" s="1">
        <v>3</v>
      </c>
      <c r="BH5" s="1">
        <v>3</v>
      </c>
      <c r="BI5" s="1">
        <v>3</v>
      </c>
      <c r="BJ5" s="1">
        <v>3</v>
      </c>
      <c r="BK5" s="1">
        <v>3</v>
      </c>
      <c r="BL5" s="1">
        <v>3</v>
      </c>
      <c r="BM5" s="1">
        <v>3</v>
      </c>
      <c r="BN5" s="1" t="s">
        <v>180</v>
      </c>
      <c r="BO5" s="1" t="s">
        <v>92</v>
      </c>
      <c r="BP5" s="1">
        <v>3</v>
      </c>
      <c r="BQ5" s="1" t="s">
        <v>105</v>
      </c>
      <c r="BR5" s="1" t="s">
        <v>105</v>
      </c>
      <c r="BS5" s="1" t="s">
        <v>105</v>
      </c>
      <c r="BT5" s="1" t="s">
        <v>105</v>
      </c>
      <c r="BU5" s="1" t="s">
        <v>105</v>
      </c>
      <c r="BV5" s="1" t="s">
        <v>105</v>
      </c>
      <c r="BW5" s="1" t="s">
        <v>105</v>
      </c>
      <c r="BY5" s="1" t="s">
        <v>109</v>
      </c>
      <c r="BZ5" s="1" t="s">
        <v>109</v>
      </c>
      <c r="CA5" s="1" t="s">
        <v>109</v>
      </c>
      <c r="CB5" s="1" t="s">
        <v>109</v>
      </c>
      <c r="CC5" s="1" t="s">
        <v>109</v>
      </c>
      <c r="CD5" s="1" t="s">
        <v>109</v>
      </c>
      <c r="CE5" s="1" t="s">
        <v>109</v>
      </c>
    </row>
    <row r="6" spans="1:97" ht="15.75" customHeight="1" x14ac:dyDescent="0.25">
      <c r="B6" s="1"/>
      <c r="C6" s="1" t="s">
        <v>182</v>
      </c>
      <c r="D6" s="1" t="s">
        <v>183</v>
      </c>
      <c r="F6" s="1" t="s">
        <v>184</v>
      </c>
      <c r="G6" s="1" t="s">
        <v>185</v>
      </c>
      <c r="I6" s="1" t="s">
        <v>90</v>
      </c>
      <c r="V6" s="1" t="s">
        <v>92</v>
      </c>
      <c r="W6" s="1" t="s">
        <v>144</v>
      </c>
      <c r="AA6" s="1">
        <v>4</v>
      </c>
      <c r="AB6" s="1">
        <v>4</v>
      </c>
      <c r="AC6" s="1">
        <v>4</v>
      </c>
      <c r="AD6" s="1">
        <v>4</v>
      </c>
      <c r="AE6" s="1">
        <v>4</v>
      </c>
      <c r="AF6" s="1">
        <v>4</v>
      </c>
      <c r="AJ6" s="1">
        <v>4</v>
      </c>
      <c r="AK6" s="1" t="s">
        <v>97</v>
      </c>
      <c r="AL6" s="1" t="s">
        <v>97</v>
      </c>
      <c r="AM6" s="1" t="s">
        <v>97</v>
      </c>
      <c r="AT6" s="1" t="s">
        <v>116</v>
      </c>
      <c r="AU6" s="1" t="s">
        <v>116</v>
      </c>
      <c r="AV6" s="1" t="s">
        <v>116</v>
      </c>
      <c r="AW6" s="1" t="s">
        <v>116</v>
      </c>
      <c r="AX6" s="1" t="s">
        <v>116</v>
      </c>
      <c r="AY6" s="1" t="s">
        <v>116</v>
      </c>
      <c r="AZ6" s="1" t="s">
        <v>116</v>
      </c>
      <c r="BB6" s="1" t="s">
        <v>181</v>
      </c>
      <c r="BC6" s="1" t="s">
        <v>181</v>
      </c>
      <c r="BD6" s="1" t="s">
        <v>181</v>
      </c>
      <c r="BE6" s="1">
        <v>4</v>
      </c>
      <c r="BF6" s="1">
        <v>4</v>
      </c>
      <c r="BG6" s="1">
        <v>4</v>
      </c>
      <c r="BH6" s="1">
        <v>4</v>
      </c>
      <c r="BI6" s="1">
        <v>4</v>
      </c>
      <c r="BJ6" s="1">
        <v>4</v>
      </c>
      <c r="BK6" s="1">
        <v>4</v>
      </c>
      <c r="BL6" s="1">
        <v>4</v>
      </c>
      <c r="BM6" s="1">
        <v>4</v>
      </c>
      <c r="BN6" s="1" t="s">
        <v>181</v>
      </c>
      <c r="BP6" s="1">
        <v>4</v>
      </c>
      <c r="BQ6" s="1" t="s">
        <v>106</v>
      </c>
      <c r="BR6" s="1" t="s">
        <v>106</v>
      </c>
      <c r="BS6" s="1" t="s">
        <v>106</v>
      </c>
      <c r="BT6" s="1" t="s">
        <v>106</v>
      </c>
      <c r="BU6" s="1" t="s">
        <v>106</v>
      </c>
      <c r="BV6" s="1" t="s">
        <v>106</v>
      </c>
      <c r="BW6" s="1" t="s">
        <v>106</v>
      </c>
      <c r="BY6" s="1" t="s">
        <v>110</v>
      </c>
      <c r="BZ6" s="1" t="s">
        <v>110</v>
      </c>
      <c r="CA6" s="1" t="s">
        <v>110</v>
      </c>
      <c r="CB6" s="1" t="s">
        <v>110</v>
      </c>
      <c r="CC6" s="1" t="s">
        <v>110</v>
      </c>
      <c r="CD6" s="1" t="s">
        <v>110</v>
      </c>
      <c r="CE6" s="1" t="s">
        <v>110</v>
      </c>
    </row>
    <row r="7" spans="1:97" ht="15.75" customHeight="1" x14ac:dyDescent="0.25">
      <c r="B7" s="1"/>
      <c r="C7" s="1" t="s">
        <v>186</v>
      </c>
      <c r="F7" s="1" t="s">
        <v>187</v>
      </c>
      <c r="G7" s="1" t="s">
        <v>188</v>
      </c>
      <c r="I7" s="1" t="s">
        <v>148</v>
      </c>
      <c r="V7" s="1"/>
      <c r="W7" s="1" t="s">
        <v>94</v>
      </c>
      <c r="AA7" s="1">
        <v>5</v>
      </c>
      <c r="AB7" s="1">
        <v>5</v>
      </c>
      <c r="AC7" s="1">
        <v>5</v>
      </c>
      <c r="AD7" s="1">
        <v>5</v>
      </c>
      <c r="AE7" s="1">
        <v>5</v>
      </c>
      <c r="AF7" s="1">
        <v>5</v>
      </c>
      <c r="AJ7" s="1">
        <v>5</v>
      </c>
      <c r="AK7" s="1" t="s">
        <v>114</v>
      </c>
      <c r="AL7" s="1" t="s">
        <v>114</v>
      </c>
      <c r="AM7" s="1" t="s">
        <v>114</v>
      </c>
      <c r="AT7" s="1" t="s">
        <v>189</v>
      </c>
      <c r="AU7" s="1" t="s">
        <v>189</v>
      </c>
      <c r="AV7" s="1" t="s">
        <v>189</v>
      </c>
      <c r="AW7" s="1" t="s">
        <v>189</v>
      </c>
      <c r="AX7" s="1" t="s">
        <v>189</v>
      </c>
      <c r="AY7" s="1" t="s">
        <v>189</v>
      </c>
      <c r="AZ7" s="1" t="s">
        <v>189</v>
      </c>
      <c r="BB7" s="1" t="s">
        <v>190</v>
      </c>
      <c r="BC7" s="1" t="s">
        <v>190</v>
      </c>
      <c r="BD7" s="1" t="s">
        <v>190</v>
      </c>
      <c r="BE7" s="1">
        <v>5</v>
      </c>
      <c r="BF7" s="1">
        <v>5</v>
      </c>
      <c r="BG7" s="1">
        <v>5</v>
      </c>
      <c r="BH7" s="1">
        <v>5</v>
      </c>
      <c r="BI7" s="1">
        <v>5</v>
      </c>
      <c r="BJ7" s="1">
        <v>5</v>
      </c>
      <c r="BK7" s="1">
        <v>5</v>
      </c>
      <c r="BL7" s="1">
        <v>5</v>
      </c>
      <c r="BM7" s="1">
        <v>5</v>
      </c>
      <c r="BN7" s="1" t="s">
        <v>190</v>
      </c>
      <c r="BP7" s="1">
        <v>5</v>
      </c>
      <c r="BQ7" s="1" t="s">
        <v>107</v>
      </c>
      <c r="BR7" s="1" t="s">
        <v>107</v>
      </c>
      <c r="BS7" s="1" t="s">
        <v>107</v>
      </c>
      <c r="BT7" s="1" t="s">
        <v>107</v>
      </c>
      <c r="BU7" s="1" t="s">
        <v>107</v>
      </c>
      <c r="BV7" s="1" t="s">
        <v>107</v>
      </c>
      <c r="BW7" s="1" t="s">
        <v>107</v>
      </c>
      <c r="BY7" s="1" t="s">
        <v>111</v>
      </c>
      <c r="BZ7" s="1" t="s">
        <v>111</v>
      </c>
      <c r="CA7" s="1" t="s">
        <v>111</v>
      </c>
      <c r="CB7" s="1" t="s">
        <v>111</v>
      </c>
      <c r="CC7" s="1" t="s">
        <v>111</v>
      </c>
      <c r="CD7" s="1" t="s">
        <v>111</v>
      </c>
      <c r="CE7" s="1" t="s">
        <v>111</v>
      </c>
    </row>
    <row r="8" spans="1:97" ht="15.75" customHeight="1" x14ac:dyDescent="0.25">
      <c r="C8" s="1" t="s">
        <v>86</v>
      </c>
      <c r="F8" s="1" t="s">
        <v>152</v>
      </c>
      <c r="G8" s="1" t="s">
        <v>191</v>
      </c>
      <c r="I8" s="1" t="s">
        <v>153</v>
      </c>
      <c r="W8" s="1" t="s">
        <v>124</v>
      </c>
      <c r="AA8" s="1">
        <v>6</v>
      </c>
      <c r="AB8" s="1">
        <v>6</v>
      </c>
      <c r="AC8" s="1">
        <v>6</v>
      </c>
      <c r="AD8" s="1">
        <v>6</v>
      </c>
      <c r="AE8" s="1">
        <v>6</v>
      </c>
      <c r="AF8" s="1">
        <v>6</v>
      </c>
      <c r="AJ8" s="1">
        <v>6</v>
      </c>
      <c r="AK8" s="1" t="s">
        <v>136</v>
      </c>
      <c r="AL8" s="1" t="s">
        <v>136</v>
      </c>
      <c r="AM8" s="1" t="s">
        <v>136</v>
      </c>
      <c r="AT8" s="1" t="s">
        <v>92</v>
      </c>
      <c r="AU8" s="1" t="s">
        <v>92</v>
      </c>
      <c r="AV8" s="1" t="s">
        <v>92</v>
      </c>
      <c r="AW8" s="1" t="s">
        <v>92</v>
      </c>
      <c r="AX8" s="1" t="s">
        <v>92</v>
      </c>
      <c r="AY8" s="1" t="s">
        <v>92</v>
      </c>
      <c r="AZ8" s="1" t="s">
        <v>92</v>
      </c>
      <c r="BB8" s="1" t="s">
        <v>101</v>
      </c>
      <c r="BC8" s="1" t="s">
        <v>101</v>
      </c>
      <c r="BD8" s="1" t="s">
        <v>101</v>
      </c>
      <c r="BE8" s="1">
        <v>6</v>
      </c>
      <c r="BF8" s="1">
        <v>6</v>
      </c>
      <c r="BG8" s="1">
        <v>6</v>
      </c>
      <c r="BH8" s="1">
        <v>6</v>
      </c>
      <c r="BI8" s="1">
        <v>6</v>
      </c>
      <c r="BJ8" s="1">
        <v>6</v>
      </c>
      <c r="BK8" s="1">
        <v>6</v>
      </c>
      <c r="BL8" s="1">
        <v>6</v>
      </c>
      <c r="BM8" s="1">
        <v>6</v>
      </c>
      <c r="BN8" s="1" t="s">
        <v>101</v>
      </c>
      <c r="BP8" s="1">
        <v>6</v>
      </c>
      <c r="BQ8" s="1" t="s">
        <v>92</v>
      </c>
      <c r="BR8" s="1" t="s">
        <v>92</v>
      </c>
      <c r="BS8" s="1" t="s">
        <v>92</v>
      </c>
      <c r="BT8" s="1" t="s">
        <v>92</v>
      </c>
      <c r="BU8" s="1" t="s">
        <v>92</v>
      </c>
      <c r="BV8" s="1" t="s">
        <v>92</v>
      </c>
      <c r="BW8" s="1" t="s">
        <v>92</v>
      </c>
      <c r="BY8" s="1" t="s">
        <v>92</v>
      </c>
      <c r="BZ8" s="1" t="s">
        <v>92</v>
      </c>
      <c r="CA8" s="1" t="s">
        <v>92</v>
      </c>
      <c r="CB8" s="1" t="s">
        <v>92</v>
      </c>
      <c r="CC8" s="1" t="s">
        <v>92</v>
      </c>
      <c r="CD8" s="1" t="s">
        <v>92</v>
      </c>
      <c r="CE8" s="1" t="s">
        <v>92</v>
      </c>
    </row>
    <row r="9" spans="1:97" ht="15.75" customHeight="1" x14ac:dyDescent="0.25">
      <c r="F9" s="1" t="s">
        <v>192</v>
      </c>
      <c r="W9" s="1" t="s">
        <v>112</v>
      </c>
      <c r="AA9" s="1">
        <v>7</v>
      </c>
      <c r="AB9" s="1">
        <v>7</v>
      </c>
      <c r="AC9" s="1">
        <v>7</v>
      </c>
      <c r="AD9" s="1">
        <v>7</v>
      </c>
      <c r="AE9" s="1">
        <v>7</v>
      </c>
      <c r="AF9" s="1">
        <v>7</v>
      </c>
      <c r="AJ9" s="1">
        <v>7</v>
      </c>
      <c r="AK9" s="1" t="s">
        <v>125</v>
      </c>
      <c r="AL9" s="1" t="s">
        <v>125</v>
      </c>
      <c r="AM9" s="1" t="s">
        <v>125</v>
      </c>
      <c r="BB9" s="1" t="s">
        <v>132</v>
      </c>
      <c r="BC9" s="1" t="s">
        <v>132</v>
      </c>
      <c r="BD9" s="1" t="s">
        <v>132</v>
      </c>
      <c r="BE9" s="1">
        <v>7</v>
      </c>
      <c r="BF9" s="1">
        <v>7</v>
      </c>
      <c r="BG9" s="1">
        <v>7</v>
      </c>
      <c r="BH9" s="1">
        <v>7</v>
      </c>
      <c r="BI9" s="1">
        <v>7</v>
      </c>
      <c r="BJ9" s="1">
        <v>7</v>
      </c>
      <c r="BK9" s="1">
        <v>7</v>
      </c>
      <c r="BL9" s="1">
        <v>7</v>
      </c>
      <c r="BM9" s="1">
        <v>7</v>
      </c>
      <c r="BN9" s="1" t="s">
        <v>132</v>
      </c>
      <c r="BP9" s="1">
        <v>7</v>
      </c>
    </row>
    <row r="10" spans="1:97" ht="15.75" customHeight="1" x14ac:dyDescent="0.25">
      <c r="F10" s="1" t="s">
        <v>147</v>
      </c>
      <c r="W10" s="1" t="s">
        <v>92</v>
      </c>
      <c r="AA10" s="1">
        <v>8</v>
      </c>
      <c r="AB10" s="1">
        <v>8</v>
      </c>
      <c r="AC10" s="1">
        <v>8</v>
      </c>
      <c r="AD10" s="1">
        <v>8</v>
      </c>
      <c r="AE10" s="1">
        <v>8</v>
      </c>
      <c r="AF10" s="1">
        <v>8</v>
      </c>
      <c r="AJ10" s="1">
        <v>8</v>
      </c>
      <c r="AK10" s="1" t="s">
        <v>145</v>
      </c>
      <c r="AL10" s="1" t="s">
        <v>145</v>
      </c>
      <c r="AM10" s="1" t="s">
        <v>145</v>
      </c>
      <c r="BB10" s="1" t="s">
        <v>193</v>
      </c>
      <c r="BC10" s="1" t="s">
        <v>193</v>
      </c>
      <c r="BD10" s="1" t="s">
        <v>193</v>
      </c>
      <c r="BE10" s="1">
        <v>8</v>
      </c>
      <c r="BF10" s="1">
        <v>8</v>
      </c>
      <c r="BG10" s="1">
        <v>8</v>
      </c>
      <c r="BH10" s="1">
        <v>8</v>
      </c>
      <c r="BI10" s="1">
        <v>8</v>
      </c>
      <c r="BJ10" s="1">
        <v>8</v>
      </c>
      <c r="BK10" s="1">
        <v>8</v>
      </c>
      <c r="BL10" s="1">
        <v>8</v>
      </c>
      <c r="BM10" s="1">
        <v>8</v>
      </c>
      <c r="BN10" s="1" t="s">
        <v>193</v>
      </c>
      <c r="BP10" s="1">
        <v>8</v>
      </c>
    </row>
    <row r="11" spans="1:97" ht="15.75" customHeight="1" x14ac:dyDescent="0.25">
      <c r="F11" s="1" t="s">
        <v>194</v>
      </c>
      <c r="W11" s="1" t="s">
        <v>195</v>
      </c>
      <c r="AA11" s="1">
        <v>9</v>
      </c>
      <c r="AB11" s="1">
        <v>9</v>
      </c>
      <c r="AC11" s="1">
        <v>9</v>
      </c>
      <c r="AD11" s="1">
        <v>9</v>
      </c>
      <c r="AE11" s="1">
        <v>9</v>
      </c>
      <c r="AF11" s="1">
        <v>9</v>
      </c>
      <c r="AJ11" s="1">
        <v>9</v>
      </c>
      <c r="AK11" s="1" t="s">
        <v>196</v>
      </c>
      <c r="AL11" s="1" t="s">
        <v>196</v>
      </c>
      <c r="AM11" s="1" t="s">
        <v>196</v>
      </c>
      <c r="BB11" s="1" t="s">
        <v>149</v>
      </c>
      <c r="BC11" s="1" t="s">
        <v>149</v>
      </c>
      <c r="BD11" s="1" t="s">
        <v>149</v>
      </c>
      <c r="BE11" s="1">
        <v>9</v>
      </c>
      <c r="BF11" s="1">
        <v>9</v>
      </c>
      <c r="BG11" s="1">
        <v>9</v>
      </c>
      <c r="BH11" s="1">
        <v>9</v>
      </c>
      <c r="BI11" s="1">
        <v>9</v>
      </c>
      <c r="BJ11" s="1">
        <v>9</v>
      </c>
      <c r="BK11" s="1">
        <v>9</v>
      </c>
      <c r="BL11" s="1">
        <v>9</v>
      </c>
      <c r="BM11" s="1">
        <v>9</v>
      </c>
      <c r="BN11" s="1" t="s">
        <v>149</v>
      </c>
      <c r="BP11" s="1">
        <v>9</v>
      </c>
    </row>
    <row r="12" spans="1:97" ht="15.75" customHeight="1" x14ac:dyDescent="0.25">
      <c r="F12" s="1" t="s">
        <v>197</v>
      </c>
      <c r="W12" s="1"/>
      <c r="AA12" s="1">
        <v>10</v>
      </c>
      <c r="AB12" s="1">
        <v>10</v>
      </c>
      <c r="AC12" s="1">
        <v>10</v>
      </c>
      <c r="AD12" s="1">
        <v>10</v>
      </c>
      <c r="AE12" s="1">
        <v>10</v>
      </c>
      <c r="AF12" s="1">
        <v>10</v>
      </c>
      <c r="AJ12" s="1">
        <v>10</v>
      </c>
      <c r="AK12" s="1" t="s">
        <v>198</v>
      </c>
      <c r="AL12" s="1" t="s">
        <v>198</v>
      </c>
      <c r="AM12" s="1" t="s">
        <v>198</v>
      </c>
      <c r="BB12" s="1" t="s">
        <v>103</v>
      </c>
      <c r="BC12" s="1" t="s">
        <v>103</v>
      </c>
      <c r="BD12" s="1" t="s">
        <v>103</v>
      </c>
      <c r="BE12" s="1">
        <v>10</v>
      </c>
      <c r="BF12" s="1">
        <v>10</v>
      </c>
      <c r="BG12" s="1">
        <v>10</v>
      </c>
      <c r="BH12" s="1">
        <v>10</v>
      </c>
      <c r="BI12" s="1">
        <v>10</v>
      </c>
      <c r="BJ12" s="1">
        <v>10</v>
      </c>
      <c r="BK12" s="1">
        <v>10</v>
      </c>
      <c r="BL12" s="1">
        <v>10</v>
      </c>
      <c r="BM12" s="1">
        <v>10</v>
      </c>
      <c r="BN12" s="1" t="s">
        <v>103</v>
      </c>
      <c r="BP12" s="1">
        <v>10</v>
      </c>
    </row>
    <row r="13" spans="1:97" ht="15.75" customHeight="1" x14ac:dyDescent="0.25">
      <c r="F13" s="1" t="s">
        <v>199</v>
      </c>
      <c r="W13" s="1"/>
      <c r="AA13" s="1" t="s">
        <v>92</v>
      </c>
      <c r="AB13" s="1" t="s">
        <v>92</v>
      </c>
      <c r="AC13" s="1" t="s">
        <v>92</v>
      </c>
      <c r="AD13" s="1" t="s">
        <v>92</v>
      </c>
      <c r="AE13" s="1" t="s">
        <v>92</v>
      </c>
      <c r="AF13" s="1" t="s">
        <v>92</v>
      </c>
      <c r="AJ13" s="1" t="s">
        <v>92</v>
      </c>
      <c r="AK13" s="1" t="s">
        <v>140</v>
      </c>
      <c r="AL13" s="1" t="s">
        <v>140</v>
      </c>
      <c r="AM13" s="1" t="s">
        <v>140</v>
      </c>
      <c r="BB13" s="1" t="s">
        <v>102</v>
      </c>
      <c r="BC13" s="1" t="s">
        <v>102</v>
      </c>
      <c r="BD13" s="1" t="s">
        <v>102</v>
      </c>
      <c r="BE13" s="1" t="s">
        <v>92</v>
      </c>
      <c r="BF13" s="1" t="s">
        <v>92</v>
      </c>
      <c r="BG13" s="1" t="s">
        <v>92</v>
      </c>
      <c r="BH13" s="1" t="s">
        <v>92</v>
      </c>
      <c r="BI13" s="1" t="s">
        <v>92</v>
      </c>
      <c r="BJ13" s="1" t="s">
        <v>92</v>
      </c>
      <c r="BK13" s="1" t="s">
        <v>92</v>
      </c>
      <c r="BL13" s="1" t="s">
        <v>92</v>
      </c>
      <c r="BM13" s="1" t="s">
        <v>92</v>
      </c>
      <c r="BN13" s="1" t="s">
        <v>102</v>
      </c>
      <c r="BP13" s="1" t="s">
        <v>92</v>
      </c>
    </row>
    <row r="14" spans="1:97" ht="15.75" customHeight="1" x14ac:dyDescent="0.25">
      <c r="F14" s="1" t="s">
        <v>200</v>
      </c>
      <c r="AK14" s="1" t="s">
        <v>201</v>
      </c>
      <c r="AL14" s="1" t="s">
        <v>201</v>
      </c>
      <c r="AM14" s="1" t="s">
        <v>201</v>
      </c>
      <c r="BB14" s="1" t="s">
        <v>150</v>
      </c>
      <c r="BC14" s="1" t="s">
        <v>150</v>
      </c>
      <c r="BD14" s="1" t="s">
        <v>150</v>
      </c>
      <c r="BN14" s="1" t="s">
        <v>150</v>
      </c>
    </row>
    <row r="15" spans="1:97" ht="15.75" customHeight="1" x14ac:dyDescent="0.25">
      <c r="F15" s="1" t="s">
        <v>202</v>
      </c>
      <c r="AK15" s="35" t="s">
        <v>204</v>
      </c>
      <c r="AL15" s="1" t="s">
        <v>203</v>
      </c>
      <c r="AM15" s="1" t="s">
        <v>204</v>
      </c>
      <c r="BB15" s="1" t="s">
        <v>92</v>
      </c>
      <c r="BC15" s="1" t="s">
        <v>92</v>
      </c>
      <c r="BD15" s="1" t="s">
        <v>92</v>
      </c>
      <c r="BN15" s="1" t="s">
        <v>92</v>
      </c>
    </row>
    <row r="16" spans="1:97" ht="15.75" customHeight="1" x14ac:dyDescent="0.25">
      <c r="F16" s="1" t="s">
        <v>205</v>
      </c>
      <c r="AK16" s="1" t="s">
        <v>122</v>
      </c>
      <c r="AL16" s="1" t="s">
        <v>122</v>
      </c>
      <c r="AM16" s="1" t="s">
        <v>122</v>
      </c>
    </row>
    <row r="17" spans="6:39" ht="15.75" customHeight="1" x14ac:dyDescent="0.25">
      <c r="F17" s="1" t="s">
        <v>206</v>
      </c>
      <c r="AK17" s="1" t="s">
        <v>119</v>
      </c>
      <c r="AL17" s="1" t="s">
        <v>119</v>
      </c>
      <c r="AM17" s="1" t="s">
        <v>119</v>
      </c>
    </row>
    <row r="18" spans="6:39" ht="15.75" customHeight="1" x14ac:dyDescent="0.25">
      <c r="F18" s="1" t="s">
        <v>166</v>
      </c>
      <c r="AK18" s="1" t="s">
        <v>141</v>
      </c>
      <c r="AL18" s="1" t="s">
        <v>141</v>
      </c>
      <c r="AM18" s="1" t="s">
        <v>141</v>
      </c>
    </row>
    <row r="19" spans="6:39" ht="15.75" customHeight="1" x14ac:dyDescent="0.25">
      <c r="F19" s="1" t="s">
        <v>207</v>
      </c>
      <c r="AK19" s="1" t="s">
        <v>115</v>
      </c>
      <c r="AL19" s="1" t="s">
        <v>115</v>
      </c>
      <c r="AM19" s="1" t="s">
        <v>115</v>
      </c>
    </row>
    <row r="20" spans="6:39" ht="12.5" x14ac:dyDescent="0.25">
      <c r="F20" s="1" t="s">
        <v>208</v>
      </c>
      <c r="AK20" s="1" t="s">
        <v>112</v>
      </c>
      <c r="AL20" s="1" t="s">
        <v>112</v>
      </c>
      <c r="AM20" s="1" t="s">
        <v>112</v>
      </c>
    </row>
    <row r="21" spans="6:39" ht="12.5" x14ac:dyDescent="0.25">
      <c r="F21" s="1" t="s">
        <v>209</v>
      </c>
      <c r="AK21" s="1" t="s">
        <v>92</v>
      </c>
      <c r="AL21" s="1" t="s">
        <v>92</v>
      </c>
      <c r="AM21" s="1" t="s">
        <v>92</v>
      </c>
    </row>
    <row r="22" spans="6:39" ht="12.5" x14ac:dyDescent="0.25">
      <c r="F22" s="1" t="s">
        <v>210</v>
      </c>
    </row>
    <row r="23" spans="6:39" ht="12.5" x14ac:dyDescent="0.25">
      <c r="F23" s="1" t="s">
        <v>120</v>
      </c>
    </row>
    <row r="24" spans="6:39" ht="12.5" x14ac:dyDescent="0.25">
      <c r="F24" s="1" t="s">
        <v>211</v>
      </c>
    </row>
    <row r="25" spans="6:39" ht="12.5" x14ac:dyDescent="0.25">
      <c r="F25" s="1" t="s">
        <v>212</v>
      </c>
    </row>
    <row r="26" spans="6:39" ht="12.5" x14ac:dyDescent="0.25">
      <c r="F26" s="1" t="s">
        <v>213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86AD4-12D7-478A-8EFE-40D47A267AB6}">
  <dimension ref="A3:B7"/>
  <sheetViews>
    <sheetView workbookViewId="0">
      <selection sqref="A1:XFD157"/>
    </sheetView>
  </sheetViews>
  <sheetFormatPr baseColWidth="10" defaultRowHeight="12.5" x14ac:dyDescent="0.25"/>
  <cols>
    <col min="1" max="1" width="20.1796875" style="11" bestFit="1" customWidth="1"/>
    <col min="2" max="2" width="38.90625" style="11" bestFit="1" customWidth="1"/>
    <col min="3" max="3" width="9.6328125" style="11" customWidth="1"/>
    <col min="4" max="4" width="11.36328125" style="11" bestFit="1" customWidth="1"/>
    <col min="5" max="5" width="11.90625" style="11" bestFit="1" customWidth="1"/>
    <col min="6" max="6" width="5.6328125" style="11" bestFit="1" customWidth="1"/>
    <col min="7" max="7" width="12.08984375" style="11" bestFit="1" customWidth="1"/>
    <col min="8" max="16384" width="10.90625" style="11"/>
  </cols>
  <sheetData>
    <row r="3" spans="1:2" ht="37.5" x14ac:dyDescent="0.25">
      <c r="A3" s="12" t="s">
        <v>299</v>
      </c>
      <c r="B3" s="11" t="s">
        <v>303</v>
      </c>
    </row>
    <row r="4" spans="1:2" x14ac:dyDescent="0.25">
      <c r="A4" s="13" t="s">
        <v>134</v>
      </c>
      <c r="B4" s="14">
        <v>7.0930232558139537</v>
      </c>
    </row>
    <row r="5" spans="1:2" x14ac:dyDescent="0.25">
      <c r="A5" s="13" t="s">
        <v>93</v>
      </c>
      <c r="B5" s="14">
        <v>5</v>
      </c>
    </row>
    <row r="6" spans="1:2" x14ac:dyDescent="0.25">
      <c r="A6" s="13" t="s">
        <v>142</v>
      </c>
      <c r="B6" s="14">
        <v>5.8666666666666663</v>
      </c>
    </row>
    <row r="7" spans="1:2" x14ac:dyDescent="0.25">
      <c r="A7" s="13" t="s">
        <v>300</v>
      </c>
      <c r="B7" s="14">
        <v>6.365384615384615</v>
      </c>
    </row>
  </sheetData>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F8395-8D30-47E5-A876-28023EBF9878}">
  <dimension ref="A3:E15"/>
  <sheetViews>
    <sheetView zoomScale="86" zoomScaleNormal="85" workbookViewId="0">
      <selection sqref="A1:XFD157"/>
    </sheetView>
  </sheetViews>
  <sheetFormatPr baseColWidth="10" defaultRowHeight="12.5" x14ac:dyDescent="0.25"/>
  <cols>
    <col min="1" max="1" width="82.453125" bestFit="1" customWidth="1"/>
    <col min="2" max="2" width="22.90625" bestFit="1" customWidth="1"/>
    <col min="3" max="3" width="11.36328125" bestFit="1" customWidth="1"/>
    <col min="4" max="4" width="11.90625" bestFit="1" customWidth="1"/>
    <col min="5" max="5" width="12.08984375" bestFit="1" customWidth="1"/>
    <col min="6" max="6" width="5.6328125" bestFit="1" customWidth="1"/>
    <col min="7" max="7" width="12.08984375" bestFit="1" customWidth="1"/>
  </cols>
  <sheetData>
    <row r="3" spans="1:5" x14ac:dyDescent="0.25">
      <c r="A3" s="6" t="s">
        <v>302</v>
      </c>
      <c r="B3" s="6" t="s">
        <v>301</v>
      </c>
    </row>
    <row r="4" spans="1:5" x14ac:dyDescent="0.25">
      <c r="A4" s="6" t="s">
        <v>299</v>
      </c>
      <c r="B4" s="27" t="s">
        <v>134</v>
      </c>
      <c r="C4" s="27" t="s">
        <v>93</v>
      </c>
      <c r="D4" s="27" t="s">
        <v>142</v>
      </c>
      <c r="E4" s="27" t="s">
        <v>300</v>
      </c>
    </row>
    <row r="5" spans="1:5" x14ac:dyDescent="0.25">
      <c r="A5" s="7" t="s">
        <v>305</v>
      </c>
      <c r="B5" s="8">
        <v>4</v>
      </c>
      <c r="C5" s="8"/>
      <c r="D5" s="8">
        <v>8</v>
      </c>
      <c r="E5" s="8">
        <v>12</v>
      </c>
    </row>
    <row r="6" spans="1:5" x14ac:dyDescent="0.25">
      <c r="A6" s="7" t="s">
        <v>306</v>
      </c>
      <c r="B6" s="8">
        <v>12</v>
      </c>
      <c r="C6" s="8">
        <v>1</v>
      </c>
      <c r="D6" s="8">
        <v>30</v>
      </c>
      <c r="E6" s="8">
        <v>43</v>
      </c>
    </row>
    <row r="7" spans="1:5" x14ac:dyDescent="0.25">
      <c r="A7" s="7" t="s">
        <v>307</v>
      </c>
      <c r="B7" s="8">
        <v>27</v>
      </c>
      <c r="C7" s="8"/>
      <c r="D7" s="8">
        <v>22</v>
      </c>
      <c r="E7" s="8">
        <v>49</v>
      </c>
    </row>
    <row r="8" spans="1:5" x14ac:dyDescent="0.25">
      <c r="A8" s="7" t="s">
        <v>300</v>
      </c>
      <c r="B8" s="8">
        <v>43</v>
      </c>
      <c r="C8" s="8">
        <v>1</v>
      </c>
      <c r="D8" s="8">
        <v>60</v>
      </c>
      <c r="E8" s="8">
        <v>104</v>
      </c>
    </row>
    <row r="15" spans="1:5" ht="15" customHeight="1" x14ac:dyDescent="0.25"/>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D557A-F72A-447C-8518-D58100BD321A}">
  <dimension ref="A3:J8"/>
  <sheetViews>
    <sheetView topLeftCell="B1" workbookViewId="0">
      <selection sqref="A1:XFD157"/>
    </sheetView>
  </sheetViews>
  <sheetFormatPr baseColWidth="10" defaultRowHeight="12.5" x14ac:dyDescent="0.25"/>
  <cols>
    <col min="1" max="1" width="82.453125" bestFit="1" customWidth="1"/>
    <col min="2" max="2" width="22.90625" bestFit="1" customWidth="1"/>
    <col min="3" max="3" width="13.6328125" bestFit="1" customWidth="1"/>
    <col min="4" max="4" width="15.6328125" bestFit="1" customWidth="1"/>
    <col min="5" max="5" width="5" bestFit="1" customWidth="1"/>
    <col min="6" max="6" width="12.81640625" bestFit="1" customWidth="1"/>
    <col min="7" max="7" width="6.453125" bestFit="1" customWidth="1"/>
    <col min="8" max="8" width="6.54296875" bestFit="1" customWidth="1"/>
    <col min="9" max="9" width="7.6328125" bestFit="1" customWidth="1"/>
    <col min="10" max="10" width="12.08984375" bestFit="1" customWidth="1"/>
  </cols>
  <sheetData>
    <row r="3" spans="1:10" x14ac:dyDescent="0.25">
      <c r="A3" s="6" t="s">
        <v>302</v>
      </c>
      <c r="B3" s="6" t="s">
        <v>301</v>
      </c>
    </row>
    <row r="4" spans="1:10" x14ac:dyDescent="0.25">
      <c r="A4" s="6" t="s">
        <v>299</v>
      </c>
      <c r="B4" s="27" t="s">
        <v>165</v>
      </c>
      <c r="C4" s="27" t="s">
        <v>86</v>
      </c>
      <c r="D4" s="27" t="s">
        <v>176</v>
      </c>
      <c r="E4" s="27" t="s">
        <v>186</v>
      </c>
      <c r="F4" s="27" t="s">
        <v>406</v>
      </c>
      <c r="G4" s="27" t="s">
        <v>422</v>
      </c>
      <c r="H4" s="27" t="s">
        <v>432</v>
      </c>
      <c r="I4" s="27" t="s">
        <v>451</v>
      </c>
      <c r="J4" s="27" t="s">
        <v>300</v>
      </c>
    </row>
    <row r="5" spans="1:10" x14ac:dyDescent="0.25">
      <c r="A5" s="7" t="s">
        <v>305</v>
      </c>
      <c r="B5" s="8">
        <v>7</v>
      </c>
      <c r="C5" s="8"/>
      <c r="D5" s="8">
        <v>2</v>
      </c>
      <c r="E5" s="8">
        <v>7</v>
      </c>
      <c r="F5" s="8">
        <v>3</v>
      </c>
      <c r="G5" s="8"/>
      <c r="H5" s="8">
        <v>5</v>
      </c>
      <c r="I5" s="8">
        <v>4</v>
      </c>
      <c r="J5" s="8">
        <v>28</v>
      </c>
    </row>
    <row r="6" spans="1:10" x14ac:dyDescent="0.25">
      <c r="A6" s="7" t="s">
        <v>306</v>
      </c>
      <c r="B6" s="8">
        <v>18</v>
      </c>
      <c r="C6" s="8"/>
      <c r="D6" s="8">
        <v>9</v>
      </c>
      <c r="E6" s="8">
        <v>21</v>
      </c>
      <c r="F6" s="8">
        <v>7</v>
      </c>
      <c r="G6" s="8"/>
      <c r="H6" s="8">
        <v>25</v>
      </c>
      <c r="I6" s="8">
        <v>28</v>
      </c>
      <c r="J6" s="8">
        <v>108</v>
      </c>
    </row>
    <row r="7" spans="1:10" x14ac:dyDescent="0.25">
      <c r="A7" s="7" t="s">
        <v>307</v>
      </c>
      <c r="B7" s="8">
        <v>33</v>
      </c>
      <c r="C7" s="8">
        <v>1</v>
      </c>
      <c r="D7" s="8">
        <v>8</v>
      </c>
      <c r="E7" s="8">
        <v>30</v>
      </c>
      <c r="F7" s="8">
        <v>8</v>
      </c>
      <c r="G7" s="8">
        <v>1</v>
      </c>
      <c r="H7" s="8">
        <v>12</v>
      </c>
      <c r="I7" s="8">
        <v>24</v>
      </c>
      <c r="J7" s="8">
        <v>117</v>
      </c>
    </row>
    <row r="8" spans="1:10" x14ac:dyDescent="0.25">
      <c r="A8" s="7" t="s">
        <v>300</v>
      </c>
      <c r="B8" s="8">
        <v>58</v>
      </c>
      <c r="C8" s="8">
        <v>1</v>
      </c>
      <c r="D8" s="8">
        <v>19</v>
      </c>
      <c r="E8" s="8">
        <v>58</v>
      </c>
      <c r="F8" s="8">
        <v>18</v>
      </c>
      <c r="G8" s="8">
        <v>1</v>
      </c>
      <c r="H8" s="8">
        <v>42</v>
      </c>
      <c r="I8" s="8">
        <v>56</v>
      </c>
      <c r="J8" s="8">
        <v>253</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0F91C-8B65-4A09-AC12-199F362DB154}">
  <dimension ref="A3:C12"/>
  <sheetViews>
    <sheetView topLeftCell="A3" workbookViewId="0">
      <selection sqref="A1:XFD157"/>
    </sheetView>
  </sheetViews>
  <sheetFormatPr baseColWidth="10" defaultRowHeight="12.5" x14ac:dyDescent="0.25"/>
  <cols>
    <col min="1" max="1" width="20.1796875" bestFit="1" customWidth="1"/>
    <col min="2" max="2" width="83.54296875" bestFit="1" customWidth="1"/>
    <col min="3" max="3" width="82.1796875" bestFit="1" customWidth="1"/>
    <col min="4" max="4" width="83.54296875" bestFit="1" customWidth="1"/>
    <col min="5" max="5" width="82.1796875" bestFit="1" customWidth="1"/>
    <col min="6" max="6" width="83.54296875" bestFit="1" customWidth="1"/>
    <col min="7" max="7" width="82.1796875" bestFit="1" customWidth="1"/>
    <col min="8" max="8" width="83.54296875" bestFit="1" customWidth="1"/>
    <col min="9" max="9" width="82.1796875" bestFit="1" customWidth="1"/>
    <col min="10" max="10" width="83.54296875" bestFit="1" customWidth="1"/>
    <col min="11" max="11" width="82.1796875" bestFit="1" customWidth="1"/>
    <col min="12" max="12" width="83.54296875" bestFit="1" customWidth="1"/>
    <col min="13" max="13" width="82.1796875" bestFit="1" customWidth="1"/>
    <col min="14" max="14" width="83.54296875" bestFit="1" customWidth="1"/>
    <col min="15" max="15" width="82.1796875" bestFit="1" customWidth="1"/>
    <col min="16" max="16" width="83.54296875" bestFit="1" customWidth="1"/>
    <col min="17" max="17" width="82.1796875" bestFit="1" customWidth="1"/>
    <col min="18" max="18" width="83.54296875" bestFit="1" customWidth="1"/>
    <col min="19" max="19" width="82.1796875" bestFit="1" customWidth="1"/>
    <col min="20" max="20" width="83.54296875" bestFit="1" customWidth="1"/>
    <col min="21" max="21" width="82.1796875" bestFit="1" customWidth="1"/>
    <col min="22" max="22" width="88.54296875" bestFit="1" customWidth="1"/>
    <col min="23" max="23" width="87.1796875" bestFit="1" customWidth="1"/>
  </cols>
  <sheetData>
    <row r="3" spans="1:3" x14ac:dyDescent="0.25">
      <c r="A3" s="6" t="s">
        <v>299</v>
      </c>
      <c r="B3" s="27" t="s">
        <v>303</v>
      </c>
      <c r="C3" s="27" t="s">
        <v>304</v>
      </c>
    </row>
    <row r="4" spans="1:3" x14ac:dyDescent="0.25">
      <c r="A4" s="7" t="s">
        <v>195</v>
      </c>
      <c r="B4" s="9">
        <v>10</v>
      </c>
      <c r="C4" s="9">
        <v>10</v>
      </c>
    </row>
    <row r="5" spans="1:3" x14ac:dyDescent="0.25">
      <c r="A5" s="7" t="s">
        <v>154</v>
      </c>
      <c r="B5" s="9">
        <v>7.88</v>
      </c>
      <c r="C5" s="9">
        <v>5.32</v>
      </c>
    </row>
    <row r="6" spans="1:3" x14ac:dyDescent="0.25">
      <c r="A6" s="7" t="s">
        <v>94</v>
      </c>
      <c r="B6" s="9">
        <v>7.833333333333333</v>
      </c>
      <c r="C6" s="9">
        <v>4.666666666666667</v>
      </c>
    </row>
    <row r="7" spans="1:3" x14ac:dyDescent="0.25">
      <c r="A7" s="7" t="s">
        <v>124</v>
      </c>
      <c r="B7" s="9">
        <v>6.6216216216216219</v>
      </c>
      <c r="C7" s="9">
        <v>4.6756756756756754</v>
      </c>
    </row>
    <row r="8" spans="1:3" x14ac:dyDescent="0.25">
      <c r="A8" s="7" t="s">
        <v>112</v>
      </c>
      <c r="B8" s="9">
        <v>6.3</v>
      </c>
      <c r="C8" s="9">
        <v>4.375</v>
      </c>
    </row>
    <row r="9" spans="1:3" x14ac:dyDescent="0.25">
      <c r="A9" s="7" t="s">
        <v>135</v>
      </c>
      <c r="B9" s="9">
        <v>6.2727272727272725</v>
      </c>
      <c r="C9" s="9">
        <v>4</v>
      </c>
    </row>
    <row r="10" spans="1:3" x14ac:dyDescent="0.25">
      <c r="A10" s="7" t="s">
        <v>143</v>
      </c>
      <c r="B10" s="9">
        <v>5.7777777777777777</v>
      </c>
      <c r="C10" s="9">
        <v>4.4444444444444446</v>
      </c>
    </row>
    <row r="11" spans="1:3" x14ac:dyDescent="0.25">
      <c r="A11" s="7" t="s">
        <v>144</v>
      </c>
      <c r="B11" s="9">
        <v>5.6216216216216219</v>
      </c>
      <c r="C11" s="9">
        <v>4.6578947368421053</v>
      </c>
    </row>
    <row r="12" spans="1:3" x14ac:dyDescent="0.25">
      <c r="A12" s="7" t="s">
        <v>300</v>
      </c>
      <c r="B12" s="9">
        <v>6.5060240963855422</v>
      </c>
      <c r="C12" s="9">
        <v>4.6706586826347305</v>
      </c>
    </row>
  </sheetData>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5E67A-100E-471A-8914-5D3B419C6804}">
  <dimension ref="A2:D6"/>
  <sheetViews>
    <sheetView workbookViewId="0">
      <selection sqref="A1:XFD157"/>
    </sheetView>
  </sheetViews>
  <sheetFormatPr baseColWidth="10" defaultRowHeight="12.5" x14ac:dyDescent="0.25"/>
  <cols>
    <col min="1" max="1" width="20.1796875" bestFit="1" customWidth="1"/>
    <col min="2" max="2" width="17.6328125" bestFit="1" customWidth="1"/>
    <col min="3" max="3" width="33.36328125" bestFit="1" customWidth="1"/>
    <col min="4" max="4" width="51.08984375" bestFit="1" customWidth="1"/>
    <col min="5" max="5" width="99.08984375" bestFit="1" customWidth="1"/>
    <col min="6" max="6" width="65.6328125" bestFit="1" customWidth="1"/>
    <col min="7" max="7" width="99.08984375" bestFit="1" customWidth="1"/>
    <col min="8" max="8" width="65.6328125" bestFit="1" customWidth="1"/>
    <col min="9" max="9" width="99.08984375" bestFit="1" customWidth="1"/>
    <col min="10" max="10" width="65.6328125" bestFit="1" customWidth="1"/>
    <col min="11" max="11" width="99.08984375" bestFit="1" customWidth="1"/>
    <col min="12" max="12" width="65.6328125" bestFit="1" customWidth="1"/>
    <col min="13" max="13" width="99.08984375" bestFit="1" customWidth="1"/>
    <col min="14" max="14" width="65.6328125" bestFit="1" customWidth="1"/>
    <col min="15" max="15" width="99.08984375" bestFit="1" customWidth="1"/>
    <col min="16" max="16" width="65.6328125" bestFit="1" customWidth="1"/>
    <col min="17" max="17" width="99.08984375" bestFit="1" customWidth="1"/>
    <col min="18" max="18" width="65.6328125" bestFit="1" customWidth="1"/>
    <col min="19" max="19" width="99.08984375" bestFit="1" customWidth="1"/>
    <col min="20" max="20" width="65.6328125" bestFit="1" customWidth="1"/>
    <col min="21" max="21" width="99.08984375" bestFit="1" customWidth="1"/>
    <col min="22" max="22" width="65.6328125" bestFit="1" customWidth="1"/>
    <col min="23" max="23" width="99.08984375" bestFit="1" customWidth="1"/>
    <col min="24" max="24" width="65.6328125" bestFit="1" customWidth="1"/>
    <col min="25" max="25" width="99.08984375" bestFit="1" customWidth="1"/>
    <col min="26" max="26" width="70.6328125" bestFit="1" customWidth="1"/>
    <col min="27" max="27" width="104.08984375" bestFit="1" customWidth="1"/>
  </cols>
  <sheetData>
    <row r="2" spans="1:4" x14ac:dyDescent="0.25">
      <c r="A2" s="6" t="s">
        <v>299</v>
      </c>
      <c r="B2" s="27" t="s">
        <v>308</v>
      </c>
      <c r="C2" s="27" t="s">
        <v>310</v>
      </c>
      <c r="D2" s="27" t="s">
        <v>309</v>
      </c>
    </row>
    <row r="3" spans="1:4" x14ac:dyDescent="0.25">
      <c r="A3" s="7" t="s">
        <v>134</v>
      </c>
      <c r="B3" s="9">
        <v>8.3023255813953494</v>
      </c>
      <c r="C3" s="9">
        <v>7.0930232558139537</v>
      </c>
      <c r="D3" s="9">
        <v>5.8571428571428568</v>
      </c>
    </row>
    <row r="4" spans="1:4" x14ac:dyDescent="0.25">
      <c r="A4" s="7" t="s">
        <v>93</v>
      </c>
      <c r="B4" s="9">
        <v>10</v>
      </c>
      <c r="C4" s="9">
        <v>5</v>
      </c>
      <c r="D4" s="9">
        <v>1</v>
      </c>
    </row>
    <row r="5" spans="1:4" x14ac:dyDescent="0.25">
      <c r="A5" s="7" t="s">
        <v>142</v>
      </c>
      <c r="B5" s="9">
        <v>8.068965517241379</v>
      </c>
      <c r="C5" s="9">
        <v>5.8666666666666663</v>
      </c>
      <c r="D5" s="9">
        <v>6.5901639344262293</v>
      </c>
    </row>
    <row r="6" spans="1:4" x14ac:dyDescent="0.25">
      <c r="A6" s="7" t="s">
        <v>300</v>
      </c>
      <c r="B6" s="9">
        <v>8.1862745098039209</v>
      </c>
      <c r="C6" s="9">
        <v>6.365384615384615</v>
      </c>
      <c r="D6" s="9">
        <v>6.240384615384615</v>
      </c>
    </row>
  </sheetData>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E0D8A-A6B8-49F1-8894-150CE6178BF8}">
  <dimension ref="A2:D13"/>
  <sheetViews>
    <sheetView topLeftCell="A9" zoomScale="80" zoomScaleNormal="80" zoomScaleSheetLayoutView="50" workbookViewId="0">
      <selection sqref="A1:XFD157"/>
    </sheetView>
  </sheetViews>
  <sheetFormatPr baseColWidth="10" defaultRowHeight="12.5" x14ac:dyDescent="0.25"/>
  <cols>
    <col min="1" max="1" width="21" style="10" bestFit="1" customWidth="1"/>
    <col min="2" max="2" width="17.90625" style="10" bestFit="1" customWidth="1"/>
    <col min="3" max="3" width="34" style="10" bestFit="1" customWidth="1"/>
    <col min="4" max="4" width="51.08984375" style="10" bestFit="1" customWidth="1"/>
    <col min="5" max="5" width="99.08984375" style="10" bestFit="1" customWidth="1"/>
    <col min="6" max="6" width="65.6328125" style="10" bestFit="1" customWidth="1"/>
    <col min="7" max="7" width="99.08984375" style="10" bestFit="1" customWidth="1"/>
    <col min="8" max="8" width="65.6328125" style="10" bestFit="1" customWidth="1"/>
    <col min="9" max="9" width="99.08984375" style="10" bestFit="1" customWidth="1"/>
    <col min="10" max="10" width="65.6328125" style="10" bestFit="1" customWidth="1"/>
    <col min="11" max="11" width="99.08984375" style="10" bestFit="1" customWidth="1"/>
    <col min="12" max="12" width="65.6328125" style="10" bestFit="1" customWidth="1"/>
    <col min="13" max="13" width="99.08984375" style="10" bestFit="1" customWidth="1"/>
    <col min="14" max="14" width="65.6328125" style="10" bestFit="1" customWidth="1"/>
    <col min="15" max="15" width="99.08984375" style="10" bestFit="1" customWidth="1"/>
    <col min="16" max="16" width="65.6328125" style="10" bestFit="1" customWidth="1"/>
    <col min="17" max="17" width="99.08984375" style="10" bestFit="1" customWidth="1"/>
    <col min="18" max="18" width="65.6328125" style="10" bestFit="1" customWidth="1"/>
    <col min="19" max="19" width="99.08984375" style="10" bestFit="1" customWidth="1"/>
    <col min="20" max="20" width="65.6328125" style="10" bestFit="1" customWidth="1"/>
    <col min="21" max="21" width="99.08984375" style="10" bestFit="1" customWidth="1"/>
    <col min="22" max="22" width="65.6328125" style="10" bestFit="1" customWidth="1"/>
    <col min="23" max="23" width="99.08984375" style="10" bestFit="1" customWidth="1"/>
    <col min="24" max="24" width="65.6328125" style="10" bestFit="1" customWidth="1"/>
    <col min="25" max="25" width="99.08984375" style="10" bestFit="1" customWidth="1"/>
    <col min="26" max="26" width="70.6328125" style="10" bestFit="1" customWidth="1"/>
    <col min="27" max="27" width="104.08984375" style="10" bestFit="1" customWidth="1"/>
    <col min="28" max="16384" width="10.90625" style="10"/>
  </cols>
  <sheetData>
    <row r="2" spans="1:4" x14ac:dyDescent="0.25">
      <c r="A2" s="6" t="s">
        <v>299</v>
      </c>
      <c r="B2" s="27" t="s">
        <v>308</v>
      </c>
      <c r="C2" s="27" t="s">
        <v>310</v>
      </c>
      <c r="D2" s="27" t="s">
        <v>309</v>
      </c>
    </row>
    <row r="3" spans="1:4" x14ac:dyDescent="0.25">
      <c r="A3" s="7" t="s">
        <v>124</v>
      </c>
      <c r="B3" s="9">
        <v>8.3142857142857149</v>
      </c>
      <c r="C3" s="9">
        <v>6.6216216216216219</v>
      </c>
      <c r="D3" s="9">
        <v>5.5945945945945947</v>
      </c>
    </row>
    <row r="4" spans="1:4" x14ac:dyDescent="0.25">
      <c r="A4" s="7" t="s">
        <v>112</v>
      </c>
      <c r="B4" s="9">
        <v>8.3076923076923084</v>
      </c>
      <c r="C4" s="9">
        <v>6.3</v>
      </c>
      <c r="D4" s="9">
        <v>5.8717948717948714</v>
      </c>
    </row>
    <row r="5" spans="1:4" x14ac:dyDescent="0.25">
      <c r="A5" s="7" t="s">
        <v>144</v>
      </c>
      <c r="B5" s="9">
        <v>8.4285714285714288</v>
      </c>
      <c r="C5" s="9">
        <v>5.6216216216216219</v>
      </c>
      <c r="D5" s="9">
        <v>6.5526315789473681</v>
      </c>
    </row>
    <row r="6" spans="1:4" x14ac:dyDescent="0.25">
      <c r="A6" s="7" t="s">
        <v>135</v>
      </c>
      <c r="B6" s="9">
        <v>7.4545454545454541</v>
      </c>
      <c r="C6" s="9">
        <v>6.2727272727272725</v>
      </c>
      <c r="D6" s="9">
        <v>3.9</v>
      </c>
    </row>
    <row r="7" spans="1:4" x14ac:dyDescent="0.25">
      <c r="A7" s="7" t="s">
        <v>154</v>
      </c>
      <c r="B7" s="9">
        <v>8.68</v>
      </c>
      <c r="C7" s="9">
        <v>7.88</v>
      </c>
      <c r="D7" s="9">
        <v>6.52</v>
      </c>
    </row>
    <row r="8" spans="1:4" x14ac:dyDescent="0.25">
      <c r="A8" s="7" t="s">
        <v>195</v>
      </c>
      <c r="B8" s="9">
        <v>10</v>
      </c>
      <c r="C8" s="9">
        <v>10</v>
      </c>
      <c r="D8" s="9">
        <v>10</v>
      </c>
    </row>
    <row r="9" spans="1:4" x14ac:dyDescent="0.25">
      <c r="A9" s="7" t="s">
        <v>143</v>
      </c>
      <c r="B9" s="9">
        <v>7.2222222222222223</v>
      </c>
      <c r="C9" s="9">
        <v>5.7777777777777777</v>
      </c>
      <c r="D9" s="9">
        <v>6.1111111111111107</v>
      </c>
    </row>
    <row r="10" spans="1:4" x14ac:dyDescent="0.25">
      <c r="A10" s="7" t="s">
        <v>94</v>
      </c>
      <c r="B10" s="9">
        <v>8.2857142857142865</v>
      </c>
      <c r="C10" s="9">
        <v>7.833333333333333</v>
      </c>
      <c r="D10" s="9">
        <v>3.2857142857142856</v>
      </c>
    </row>
    <row r="11" spans="1:4" x14ac:dyDescent="0.25">
      <c r="A11" s="7" t="s">
        <v>300</v>
      </c>
      <c r="B11" s="9">
        <v>8.283950617283951</v>
      </c>
      <c r="C11" s="9">
        <v>6.5060240963855422</v>
      </c>
      <c r="D11" s="9">
        <v>5.8734939759036147</v>
      </c>
    </row>
    <row r="12" spans="1:4" x14ac:dyDescent="0.25">
      <c r="A12"/>
      <c r="B12"/>
      <c r="C12"/>
      <c r="D12"/>
    </row>
    <row r="13" spans="1:4" x14ac:dyDescent="0.25">
      <c r="A13"/>
      <c r="B13"/>
      <c r="C13"/>
      <c r="D13"/>
    </row>
  </sheetData>
  <pageMargins left="0.7" right="0.7" top="0.75" bottom="0.75" header="0.3" footer="0.3"/>
  <pageSetup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84200-94AA-4D69-A1BC-F8DDE0C4E17D}">
  <dimension ref="A1:AW109"/>
  <sheetViews>
    <sheetView topLeftCell="D1" workbookViewId="0">
      <selection sqref="A1:XFD157"/>
    </sheetView>
  </sheetViews>
  <sheetFormatPr baseColWidth="10" defaultRowHeight="12.5" x14ac:dyDescent="0.25"/>
  <cols>
    <col min="1" max="1" width="51.453125" bestFit="1" customWidth="1"/>
    <col min="2" max="2" width="83.54296875" bestFit="1" customWidth="1"/>
    <col min="3" max="3" width="66.81640625" bestFit="1" customWidth="1"/>
  </cols>
  <sheetData>
    <row r="1" spans="1:49" ht="13" x14ac:dyDescent="0.3">
      <c r="A1" s="6" t="s">
        <v>299</v>
      </c>
      <c r="B1" s="27" t="s">
        <v>303</v>
      </c>
      <c r="C1" s="27" t="s">
        <v>357</v>
      </c>
      <c r="E1" s="23"/>
      <c r="F1" s="30" t="s">
        <v>124</v>
      </c>
      <c r="G1" s="30" t="s">
        <v>112</v>
      </c>
      <c r="H1" s="31" t="s">
        <v>118</v>
      </c>
      <c r="I1" s="31" t="s">
        <v>113</v>
      </c>
      <c r="J1" s="31" t="s">
        <v>217</v>
      </c>
      <c r="K1" s="31" t="s">
        <v>234</v>
      </c>
      <c r="L1" s="31" t="s">
        <v>244</v>
      </c>
      <c r="M1" s="31" t="s">
        <v>226</v>
      </c>
      <c r="N1" s="31" t="s">
        <v>223</v>
      </c>
      <c r="O1" s="31" t="s">
        <v>227</v>
      </c>
      <c r="P1" s="31" t="s">
        <v>214</v>
      </c>
      <c r="Q1" s="31" t="s">
        <v>236</v>
      </c>
      <c r="R1" s="31" t="s">
        <v>129</v>
      </c>
      <c r="S1" s="31" t="s">
        <v>139</v>
      </c>
      <c r="T1" s="31" t="s">
        <v>231</v>
      </c>
      <c r="U1" s="31" t="s">
        <v>220</v>
      </c>
      <c r="V1" s="31" t="s">
        <v>215</v>
      </c>
      <c r="W1" s="30" t="s">
        <v>144</v>
      </c>
      <c r="X1" s="31" t="s">
        <v>239</v>
      </c>
      <c r="Y1" s="31" t="s">
        <v>242</v>
      </c>
      <c r="Z1" s="31" t="s">
        <v>247</v>
      </c>
      <c r="AA1" s="31" t="s">
        <v>249</v>
      </c>
      <c r="AB1" s="31" t="s">
        <v>243</v>
      </c>
      <c r="AC1" s="31" t="s">
        <v>252</v>
      </c>
      <c r="AD1" s="30" t="s">
        <v>135</v>
      </c>
      <c r="AE1" s="31" t="s">
        <v>228</v>
      </c>
      <c r="AF1" s="31" t="s">
        <v>171</v>
      </c>
      <c r="AG1" s="31" t="s">
        <v>195</v>
      </c>
      <c r="AH1" s="30" t="s">
        <v>154</v>
      </c>
      <c r="AI1" s="31" t="s">
        <v>155</v>
      </c>
      <c r="AJ1" s="31" t="s">
        <v>240</v>
      </c>
      <c r="AK1" s="31" t="s">
        <v>251</v>
      </c>
      <c r="AL1" s="31" t="s">
        <v>254</v>
      </c>
      <c r="AM1" s="31" t="s">
        <v>221</v>
      </c>
      <c r="AN1" s="31" t="s">
        <v>219</v>
      </c>
      <c r="AO1" s="31" t="s">
        <v>233</v>
      </c>
      <c r="AP1" s="31" t="s">
        <v>238</v>
      </c>
      <c r="AQ1" s="30" t="s">
        <v>195</v>
      </c>
      <c r="AR1" s="30" t="s">
        <v>143</v>
      </c>
      <c r="AS1" s="31" t="s">
        <v>250</v>
      </c>
      <c r="AT1" s="30" t="s">
        <v>94</v>
      </c>
      <c r="AU1" s="31" t="s">
        <v>138</v>
      </c>
      <c r="AV1" s="31" t="s">
        <v>121</v>
      </c>
      <c r="AW1" s="32" t="s">
        <v>300</v>
      </c>
    </row>
    <row r="2" spans="1:49" ht="13" x14ac:dyDescent="0.3">
      <c r="A2" s="7" t="s">
        <v>124</v>
      </c>
      <c r="B2" s="8">
        <v>6.5892857142857144</v>
      </c>
      <c r="C2" s="8">
        <v>8.4074074074074066</v>
      </c>
      <c r="E2" s="33" t="s">
        <v>246</v>
      </c>
      <c r="F2" s="34">
        <f>B$2</f>
        <v>6.5892857142857144</v>
      </c>
      <c r="G2" s="34">
        <f>B4</f>
        <v>10</v>
      </c>
      <c r="H2" s="34">
        <f>$B5</f>
        <v>5</v>
      </c>
      <c r="I2" s="34">
        <f>B6</f>
        <v>5</v>
      </c>
      <c r="J2" s="34">
        <f>B7</f>
        <v>8</v>
      </c>
      <c r="K2" s="34">
        <f>B8</f>
        <v>10</v>
      </c>
      <c r="L2" s="34">
        <f>B9</f>
        <v>8</v>
      </c>
      <c r="M2" s="34">
        <f>B10</f>
        <v>6</v>
      </c>
      <c r="N2" s="34">
        <f>B11</f>
        <v>6</v>
      </c>
      <c r="O2" s="34">
        <f>B12</f>
        <v>9</v>
      </c>
      <c r="P2" s="34">
        <f>B13</f>
        <v>10</v>
      </c>
      <c r="Q2" s="34">
        <f>B14</f>
        <v>6</v>
      </c>
      <c r="R2" s="34">
        <f>B15</f>
        <v>6</v>
      </c>
      <c r="S2" s="34">
        <f>B16</f>
        <v>9</v>
      </c>
      <c r="T2" s="34">
        <f>B17</f>
        <v>10</v>
      </c>
      <c r="U2" s="34">
        <f>B18</f>
        <v>7</v>
      </c>
      <c r="V2" s="34">
        <f>B19</f>
        <v>6</v>
      </c>
      <c r="W2" s="34">
        <f>B20</f>
        <v>5</v>
      </c>
      <c r="X2" s="34">
        <f>B21</f>
        <v>5</v>
      </c>
      <c r="Y2" s="34">
        <f>+B22</f>
        <v>6</v>
      </c>
      <c r="Z2" s="34">
        <f>+B23</f>
        <v>7</v>
      </c>
      <c r="AA2" s="34">
        <f>+B24</f>
        <v>10</v>
      </c>
      <c r="AB2" s="34">
        <f>+B25</f>
        <v>5</v>
      </c>
      <c r="AC2" s="34">
        <f>+B26</f>
        <v>8</v>
      </c>
      <c r="AD2" s="34">
        <f>+B28</f>
        <v>7</v>
      </c>
      <c r="AE2" s="34">
        <f>+B29</f>
        <v>4</v>
      </c>
      <c r="AF2" s="34">
        <f>+B30</f>
        <v>8</v>
      </c>
      <c r="AG2" s="34">
        <f>+B31</f>
        <v>5.333333333333333</v>
      </c>
      <c r="AH2" s="34">
        <f>+B33</f>
        <v>5</v>
      </c>
      <c r="AI2" s="34">
        <f>+B34</f>
        <v>5</v>
      </c>
      <c r="AJ2" s="34">
        <f>+B35</f>
        <v>5</v>
      </c>
      <c r="AK2" s="34">
        <f>+B36</f>
        <v>7</v>
      </c>
      <c r="AL2" s="34">
        <f>+B37</f>
        <v>7.333333333333333</v>
      </c>
      <c r="AM2" s="34">
        <f>+B38</f>
        <v>5</v>
      </c>
      <c r="AN2" s="34">
        <f>+B39</f>
        <v>3</v>
      </c>
      <c r="AO2" s="34">
        <f>+B40</f>
        <v>8</v>
      </c>
      <c r="AP2" s="34">
        <f>+B41</f>
        <v>1</v>
      </c>
      <c r="AQ2" s="34">
        <f>+B42</f>
        <v>10</v>
      </c>
      <c r="AR2" s="34">
        <f>+B44</f>
        <v>8.5</v>
      </c>
      <c r="AS2" s="34">
        <f>+B45</f>
        <v>8.5</v>
      </c>
      <c r="AT2" s="34">
        <f>+B47</f>
        <v>1</v>
      </c>
      <c r="AU2" s="34">
        <f>+B48</f>
        <v>5</v>
      </c>
      <c r="AV2" s="34">
        <f>+B49</f>
        <v>5</v>
      </c>
      <c r="AW2" s="34">
        <f>+B51</f>
        <v>5</v>
      </c>
    </row>
    <row r="3" spans="1:49" ht="13" x14ac:dyDescent="0.3">
      <c r="A3" s="28" t="s">
        <v>113</v>
      </c>
      <c r="B3" s="8">
        <v>8</v>
      </c>
      <c r="C3" s="8" t="e">
        <v>#DIV/0!</v>
      </c>
      <c r="E3" s="33" t="s">
        <v>373</v>
      </c>
      <c r="F3" s="34">
        <f>+C2</f>
        <v>8.4074074074074066</v>
      </c>
      <c r="G3" s="34">
        <f>+C4</f>
        <v>10</v>
      </c>
      <c r="H3" s="34">
        <f>+C5</f>
        <v>10</v>
      </c>
      <c r="I3" s="34">
        <f>+C6</f>
        <v>7</v>
      </c>
      <c r="J3" s="34">
        <f>+C7</f>
        <v>8</v>
      </c>
      <c r="K3" s="34">
        <f>+C8</f>
        <v>10</v>
      </c>
      <c r="L3" s="34">
        <f>+C9</f>
        <v>5.5</v>
      </c>
      <c r="M3" s="34">
        <f>+C10</f>
        <v>8.5</v>
      </c>
      <c r="N3" s="34">
        <f>+C11</f>
        <v>6</v>
      </c>
      <c r="O3" s="34">
        <f>+C12</f>
        <v>9</v>
      </c>
      <c r="P3" s="34">
        <f>+C13</f>
        <v>10</v>
      </c>
      <c r="Q3" s="34">
        <f>+C14</f>
        <v>8.5</v>
      </c>
      <c r="R3" s="34">
        <f>+C15</f>
        <v>8</v>
      </c>
      <c r="S3" s="34">
        <f>+C16</f>
        <v>10</v>
      </c>
      <c r="T3" s="34">
        <f>+C17</f>
        <v>10</v>
      </c>
      <c r="U3" s="34">
        <f>+C18</f>
        <v>7</v>
      </c>
      <c r="V3" s="34">
        <f>+C19</f>
        <v>6</v>
      </c>
      <c r="W3" s="34">
        <f>+C20</f>
        <v>9</v>
      </c>
      <c r="X3" s="34">
        <f>+C21</f>
        <v>10</v>
      </c>
      <c r="Y3" s="34">
        <f>+C22</f>
        <v>7</v>
      </c>
      <c r="Z3" s="34">
        <f>+C23</f>
        <v>9</v>
      </c>
      <c r="AA3" s="34">
        <f>+C24</f>
        <v>10</v>
      </c>
      <c r="AB3" s="34">
        <f>+C25</f>
        <v>6</v>
      </c>
      <c r="AC3" s="34">
        <f>+C26</f>
        <v>9</v>
      </c>
      <c r="AD3" s="34">
        <f>+C28</f>
        <v>10</v>
      </c>
      <c r="AE3" s="34">
        <f>+C29</f>
        <v>7</v>
      </c>
      <c r="AF3" s="34">
        <f>+C30</f>
        <v>7.333333333333333</v>
      </c>
      <c r="AG3" s="34">
        <f>+C31</f>
        <v>8.375</v>
      </c>
      <c r="AH3" s="34">
        <f>+C33</f>
        <v>5</v>
      </c>
      <c r="AI3" s="34">
        <f>+C34</f>
        <v>10</v>
      </c>
      <c r="AJ3" s="34">
        <f>+C35</f>
        <v>5</v>
      </c>
      <c r="AK3" s="34">
        <f>+C36</f>
        <v>10</v>
      </c>
      <c r="AL3" s="34">
        <f>+C37</f>
        <v>8.3333333333333339</v>
      </c>
      <c r="AM3" s="34">
        <f>+C38</f>
        <v>9</v>
      </c>
      <c r="AN3" s="34">
        <f>+C39</f>
        <v>7</v>
      </c>
      <c r="AO3" s="34">
        <f>+C40</f>
        <v>9</v>
      </c>
      <c r="AP3" s="34">
        <f>+C41</f>
        <v>5</v>
      </c>
      <c r="AQ3" s="34">
        <f>+C42</f>
        <v>10</v>
      </c>
      <c r="AR3" s="34">
        <f>+C44</f>
        <v>9.75</v>
      </c>
      <c r="AS3" s="34">
        <f>+C45</f>
        <v>9.5</v>
      </c>
      <c r="AT3" s="34">
        <f>+C47</f>
        <v>10</v>
      </c>
      <c r="AU3" s="34">
        <f>+C48</f>
        <v>8</v>
      </c>
      <c r="AV3" s="34">
        <f>+C49</f>
        <v>10</v>
      </c>
      <c r="AW3" s="34">
        <f>+C51</f>
        <v>5</v>
      </c>
    </row>
    <row r="4" spans="1:49" x14ac:dyDescent="0.25">
      <c r="A4" s="28" t="s">
        <v>244</v>
      </c>
      <c r="B4" s="8">
        <v>10</v>
      </c>
      <c r="C4" s="8">
        <v>10</v>
      </c>
    </row>
    <row r="5" spans="1:49" x14ac:dyDescent="0.25">
      <c r="A5" s="28" t="s">
        <v>226</v>
      </c>
      <c r="B5" s="8">
        <v>5</v>
      </c>
      <c r="C5" s="8">
        <v>10</v>
      </c>
    </row>
    <row r="6" spans="1:49" x14ac:dyDescent="0.25">
      <c r="A6" s="28" t="s">
        <v>223</v>
      </c>
      <c r="B6" s="8">
        <v>5</v>
      </c>
      <c r="C6" s="8">
        <v>7</v>
      </c>
    </row>
    <row r="7" spans="1:49" x14ac:dyDescent="0.25">
      <c r="A7" s="28" t="s">
        <v>227</v>
      </c>
      <c r="B7" s="8">
        <v>8</v>
      </c>
      <c r="C7" s="8">
        <v>8</v>
      </c>
    </row>
    <row r="8" spans="1:49" x14ac:dyDescent="0.25">
      <c r="A8" s="28" t="s">
        <v>214</v>
      </c>
      <c r="B8" s="8">
        <v>10</v>
      </c>
      <c r="C8" s="8">
        <v>10</v>
      </c>
    </row>
    <row r="9" spans="1:49" x14ac:dyDescent="0.25">
      <c r="A9" s="28" t="s">
        <v>139</v>
      </c>
      <c r="B9" s="8">
        <v>8</v>
      </c>
      <c r="C9" s="8">
        <v>5.5</v>
      </c>
    </row>
    <row r="10" spans="1:49" x14ac:dyDescent="0.25">
      <c r="A10" s="28" t="s">
        <v>369</v>
      </c>
      <c r="B10" s="8">
        <v>6</v>
      </c>
      <c r="C10" s="8">
        <v>8.5</v>
      </c>
    </row>
    <row r="11" spans="1:49" x14ac:dyDescent="0.25">
      <c r="A11" s="28" t="s">
        <v>377</v>
      </c>
      <c r="B11" s="8">
        <v>6</v>
      </c>
      <c r="C11" s="8">
        <v>6</v>
      </c>
    </row>
    <row r="12" spans="1:49" x14ac:dyDescent="0.25">
      <c r="A12" s="28" t="s">
        <v>378</v>
      </c>
      <c r="B12" s="8">
        <v>9</v>
      </c>
      <c r="C12" s="8">
        <v>9</v>
      </c>
    </row>
    <row r="13" spans="1:49" x14ac:dyDescent="0.25">
      <c r="A13" s="28" t="s">
        <v>253</v>
      </c>
      <c r="B13" s="8">
        <v>10</v>
      </c>
      <c r="C13" s="8">
        <v>10</v>
      </c>
    </row>
    <row r="14" spans="1:49" x14ac:dyDescent="0.25">
      <c r="A14" s="28" t="s">
        <v>383</v>
      </c>
      <c r="B14" s="8">
        <v>6</v>
      </c>
      <c r="C14" s="8">
        <v>8.5</v>
      </c>
    </row>
    <row r="15" spans="1:49" x14ac:dyDescent="0.25">
      <c r="A15" s="28" t="s">
        <v>386</v>
      </c>
      <c r="B15" s="8">
        <v>6</v>
      </c>
      <c r="C15" s="8">
        <v>8</v>
      </c>
    </row>
    <row r="16" spans="1:49" x14ac:dyDescent="0.25">
      <c r="A16" s="28" t="s">
        <v>403</v>
      </c>
      <c r="B16" s="8">
        <v>9</v>
      </c>
      <c r="C16" s="8">
        <v>10</v>
      </c>
    </row>
    <row r="17" spans="1:3" x14ac:dyDescent="0.25">
      <c r="A17" s="28" t="s">
        <v>416</v>
      </c>
      <c r="B17" s="8">
        <v>10</v>
      </c>
      <c r="C17" s="8">
        <v>10</v>
      </c>
    </row>
    <row r="18" spans="1:3" x14ac:dyDescent="0.25">
      <c r="A18" s="28" t="s">
        <v>424</v>
      </c>
      <c r="B18" s="8">
        <v>7</v>
      </c>
      <c r="C18" s="8">
        <v>7</v>
      </c>
    </row>
    <row r="19" spans="1:3" x14ac:dyDescent="0.25">
      <c r="A19" s="28" t="s">
        <v>426</v>
      </c>
      <c r="B19" s="8">
        <v>6</v>
      </c>
      <c r="C19" s="8">
        <v>6</v>
      </c>
    </row>
    <row r="20" spans="1:3" x14ac:dyDescent="0.25">
      <c r="A20" s="28" t="s">
        <v>427</v>
      </c>
      <c r="B20" s="8">
        <v>5</v>
      </c>
      <c r="C20" s="8">
        <v>9</v>
      </c>
    </row>
    <row r="21" spans="1:3" x14ac:dyDescent="0.25">
      <c r="A21" s="28" t="s">
        <v>433</v>
      </c>
      <c r="B21" s="8">
        <v>5</v>
      </c>
      <c r="C21" s="8">
        <v>10</v>
      </c>
    </row>
    <row r="22" spans="1:3" x14ac:dyDescent="0.25">
      <c r="A22" s="28" t="s">
        <v>435</v>
      </c>
      <c r="B22" s="8">
        <v>6</v>
      </c>
      <c r="C22" s="8">
        <v>7</v>
      </c>
    </row>
    <row r="23" spans="1:3" x14ac:dyDescent="0.25">
      <c r="A23" s="28" t="s">
        <v>438</v>
      </c>
      <c r="B23" s="8">
        <v>7</v>
      </c>
      <c r="C23" s="8">
        <v>9</v>
      </c>
    </row>
    <row r="24" spans="1:3" x14ac:dyDescent="0.25">
      <c r="A24" s="28" t="s">
        <v>94</v>
      </c>
      <c r="B24" s="8">
        <v>10</v>
      </c>
      <c r="C24" s="8">
        <v>10</v>
      </c>
    </row>
    <row r="25" spans="1:3" x14ac:dyDescent="0.25">
      <c r="A25" s="28" t="s">
        <v>464</v>
      </c>
      <c r="B25" s="8">
        <v>5</v>
      </c>
      <c r="C25" s="8">
        <v>6</v>
      </c>
    </row>
    <row r="26" spans="1:3" x14ac:dyDescent="0.25">
      <c r="A26" s="28" t="s">
        <v>466</v>
      </c>
      <c r="B26" s="8">
        <v>8</v>
      </c>
      <c r="C26" s="8">
        <v>9</v>
      </c>
    </row>
    <row r="27" spans="1:3" x14ac:dyDescent="0.25">
      <c r="A27" s="7" t="s">
        <v>112</v>
      </c>
      <c r="B27" s="8">
        <v>6.3962264150943398</v>
      </c>
      <c r="C27" s="8">
        <v>8.4615384615384617</v>
      </c>
    </row>
    <row r="28" spans="1:3" x14ac:dyDescent="0.25">
      <c r="A28" s="28" t="s">
        <v>118</v>
      </c>
      <c r="B28" s="8">
        <v>7</v>
      </c>
      <c r="C28" s="8">
        <v>10</v>
      </c>
    </row>
    <row r="29" spans="1:3" x14ac:dyDescent="0.25">
      <c r="A29" s="28" t="s">
        <v>113</v>
      </c>
      <c r="B29" s="8">
        <v>4</v>
      </c>
      <c r="C29" s="8">
        <v>7</v>
      </c>
    </row>
    <row r="30" spans="1:3" x14ac:dyDescent="0.25">
      <c r="A30" s="28" t="s">
        <v>217</v>
      </c>
      <c r="B30" s="8">
        <v>8</v>
      </c>
      <c r="C30" s="8">
        <v>7.333333333333333</v>
      </c>
    </row>
    <row r="31" spans="1:3" x14ac:dyDescent="0.25">
      <c r="A31" s="28" t="s">
        <v>234</v>
      </c>
      <c r="B31" s="8">
        <v>5.333333333333333</v>
      </c>
      <c r="C31" s="8">
        <v>8.375</v>
      </c>
    </row>
    <row r="32" spans="1:3" x14ac:dyDescent="0.25">
      <c r="A32" s="28" t="s">
        <v>227</v>
      </c>
      <c r="B32" s="8">
        <v>7.666666666666667</v>
      </c>
      <c r="C32" s="8">
        <v>8.6666666666666661</v>
      </c>
    </row>
    <row r="33" spans="1:3" x14ac:dyDescent="0.25">
      <c r="A33" s="28" t="s">
        <v>236</v>
      </c>
      <c r="B33" s="8">
        <v>5</v>
      </c>
      <c r="C33" s="8">
        <v>5</v>
      </c>
    </row>
    <row r="34" spans="1:3" x14ac:dyDescent="0.25">
      <c r="A34" s="28" t="s">
        <v>129</v>
      </c>
      <c r="B34" s="8">
        <v>5</v>
      </c>
      <c r="C34" s="8">
        <v>10</v>
      </c>
    </row>
    <row r="35" spans="1:3" x14ac:dyDescent="0.25">
      <c r="A35" s="28" t="s">
        <v>231</v>
      </c>
      <c r="B35" s="8">
        <v>5</v>
      </c>
      <c r="C35" s="8">
        <v>5</v>
      </c>
    </row>
    <row r="36" spans="1:3" x14ac:dyDescent="0.25">
      <c r="A36" s="28" t="s">
        <v>220</v>
      </c>
      <c r="B36" s="8">
        <v>7</v>
      </c>
      <c r="C36" s="8">
        <v>10</v>
      </c>
    </row>
    <row r="37" spans="1:3" x14ac:dyDescent="0.25">
      <c r="A37" s="28" t="s">
        <v>215</v>
      </c>
      <c r="B37" s="8">
        <v>7.333333333333333</v>
      </c>
      <c r="C37" s="8">
        <v>8.3333333333333339</v>
      </c>
    </row>
    <row r="38" spans="1:3" x14ac:dyDescent="0.25">
      <c r="A38" s="28" t="s">
        <v>369</v>
      </c>
      <c r="B38" s="8">
        <v>5</v>
      </c>
      <c r="C38" s="8">
        <v>9</v>
      </c>
    </row>
    <row r="39" spans="1:3" x14ac:dyDescent="0.25">
      <c r="A39" s="28" t="s">
        <v>380</v>
      </c>
      <c r="B39" s="8">
        <v>3</v>
      </c>
      <c r="C39" s="8">
        <v>7</v>
      </c>
    </row>
    <row r="40" spans="1:3" x14ac:dyDescent="0.25">
      <c r="A40" s="28" t="s">
        <v>381</v>
      </c>
      <c r="B40" s="8">
        <v>8</v>
      </c>
      <c r="C40" s="8">
        <v>9</v>
      </c>
    </row>
    <row r="41" spans="1:3" x14ac:dyDescent="0.25">
      <c r="A41" s="28" t="s">
        <v>385</v>
      </c>
      <c r="B41" s="8">
        <v>1</v>
      </c>
      <c r="C41" s="8">
        <v>5</v>
      </c>
    </row>
    <row r="42" spans="1:3" x14ac:dyDescent="0.25">
      <c r="A42" s="28" t="s">
        <v>392</v>
      </c>
      <c r="B42" s="8">
        <v>10</v>
      </c>
      <c r="C42" s="8">
        <v>10</v>
      </c>
    </row>
    <row r="43" spans="1:3" x14ac:dyDescent="0.25">
      <c r="A43" s="28" t="s">
        <v>409</v>
      </c>
      <c r="B43" s="8">
        <v>8</v>
      </c>
      <c r="C43" s="8">
        <v>10</v>
      </c>
    </row>
    <row r="44" spans="1:3" x14ac:dyDescent="0.25">
      <c r="A44" s="28" t="s">
        <v>411</v>
      </c>
      <c r="B44" s="8">
        <v>8.5</v>
      </c>
      <c r="C44" s="8">
        <v>9.75</v>
      </c>
    </row>
    <row r="45" spans="1:3" x14ac:dyDescent="0.25">
      <c r="A45" s="28" t="s">
        <v>420</v>
      </c>
      <c r="B45" s="8">
        <v>8.5</v>
      </c>
      <c r="C45" s="8">
        <v>9.5</v>
      </c>
    </row>
    <row r="46" spans="1:3" x14ac:dyDescent="0.25">
      <c r="A46" s="28" t="s">
        <v>421</v>
      </c>
      <c r="B46" s="8">
        <v>8</v>
      </c>
      <c r="C46" s="8">
        <v>9</v>
      </c>
    </row>
    <row r="47" spans="1:3" x14ac:dyDescent="0.25">
      <c r="A47" s="28" t="s">
        <v>425</v>
      </c>
      <c r="B47" s="8">
        <v>1</v>
      </c>
      <c r="C47" s="8">
        <v>10</v>
      </c>
    </row>
    <row r="48" spans="1:3" x14ac:dyDescent="0.25">
      <c r="A48" s="28" t="s">
        <v>428</v>
      </c>
      <c r="B48" s="8">
        <v>5</v>
      </c>
      <c r="C48" s="8">
        <v>8</v>
      </c>
    </row>
    <row r="49" spans="1:3" x14ac:dyDescent="0.25">
      <c r="A49" s="28" t="s">
        <v>430</v>
      </c>
      <c r="B49" s="8">
        <v>5</v>
      </c>
      <c r="C49" s="8">
        <v>10</v>
      </c>
    </row>
    <row r="50" spans="1:3" x14ac:dyDescent="0.25">
      <c r="A50" s="28" t="s">
        <v>431</v>
      </c>
      <c r="B50" s="8">
        <v>5</v>
      </c>
      <c r="C50" s="8">
        <v>10</v>
      </c>
    </row>
    <row r="51" spans="1:3" x14ac:dyDescent="0.25">
      <c r="A51" s="28" t="s">
        <v>434</v>
      </c>
      <c r="B51" s="8">
        <v>5</v>
      </c>
      <c r="C51" s="8">
        <v>5</v>
      </c>
    </row>
    <row r="52" spans="1:3" x14ac:dyDescent="0.25">
      <c r="A52" s="28" t="s">
        <v>435</v>
      </c>
      <c r="B52" s="8">
        <v>5</v>
      </c>
      <c r="C52" s="8">
        <v>10</v>
      </c>
    </row>
    <row r="53" spans="1:3" x14ac:dyDescent="0.25">
      <c r="A53" s="28" t="s">
        <v>208</v>
      </c>
      <c r="B53" s="8">
        <v>10</v>
      </c>
      <c r="C53" s="8">
        <v>8</v>
      </c>
    </row>
    <row r="54" spans="1:3" x14ac:dyDescent="0.25">
      <c r="A54" s="28" t="s">
        <v>445</v>
      </c>
      <c r="B54" s="8">
        <v>10</v>
      </c>
      <c r="C54" s="8">
        <v>10</v>
      </c>
    </row>
    <row r="55" spans="1:3" x14ac:dyDescent="0.25">
      <c r="A55" s="28" t="s">
        <v>447</v>
      </c>
      <c r="B55" s="8">
        <v>5</v>
      </c>
      <c r="C55" s="8">
        <v>3</v>
      </c>
    </row>
    <row r="56" spans="1:3" x14ac:dyDescent="0.25">
      <c r="A56" s="28" t="s">
        <v>448</v>
      </c>
      <c r="B56" s="8">
        <v>10</v>
      </c>
      <c r="C56" s="8">
        <v>10</v>
      </c>
    </row>
    <row r="57" spans="1:3" x14ac:dyDescent="0.25">
      <c r="A57" s="28" t="s">
        <v>450</v>
      </c>
      <c r="B57" s="8">
        <v>10</v>
      </c>
      <c r="C57" s="8">
        <v>10</v>
      </c>
    </row>
    <row r="58" spans="1:3" x14ac:dyDescent="0.25">
      <c r="A58" s="28" t="s">
        <v>455</v>
      </c>
      <c r="B58" s="8">
        <v>5</v>
      </c>
      <c r="C58" s="8">
        <v>10</v>
      </c>
    </row>
    <row r="59" spans="1:3" x14ac:dyDescent="0.25">
      <c r="A59" s="28" t="s">
        <v>457</v>
      </c>
      <c r="B59" s="8">
        <v>3</v>
      </c>
      <c r="C59" s="8">
        <v>6</v>
      </c>
    </row>
    <row r="60" spans="1:3" x14ac:dyDescent="0.25">
      <c r="A60" s="28" t="s">
        <v>459</v>
      </c>
      <c r="B60" s="8">
        <v>4</v>
      </c>
      <c r="C60" s="8">
        <v>8</v>
      </c>
    </row>
    <row r="61" spans="1:3" x14ac:dyDescent="0.25">
      <c r="A61" s="28" t="s">
        <v>463</v>
      </c>
      <c r="B61" s="8">
        <v>7</v>
      </c>
      <c r="C61" s="8">
        <v>10</v>
      </c>
    </row>
    <row r="62" spans="1:3" x14ac:dyDescent="0.25">
      <c r="A62" s="7" t="s">
        <v>144</v>
      </c>
      <c r="B62" s="8">
        <v>5.4561403508771926</v>
      </c>
      <c r="C62" s="8">
        <v>8.3454545454545457</v>
      </c>
    </row>
    <row r="63" spans="1:3" x14ac:dyDescent="0.25">
      <c r="A63" s="28" t="s">
        <v>239</v>
      </c>
      <c r="B63" s="8">
        <v>3</v>
      </c>
      <c r="C63" s="8">
        <v>5</v>
      </c>
    </row>
    <row r="64" spans="1:3" x14ac:dyDescent="0.25">
      <c r="A64" s="28" t="s">
        <v>242</v>
      </c>
      <c r="B64" s="8">
        <v>5</v>
      </c>
      <c r="C64" s="8" t="e">
        <v>#DIV/0!</v>
      </c>
    </row>
    <row r="65" spans="1:3" x14ac:dyDescent="0.25">
      <c r="A65" s="28" t="s">
        <v>247</v>
      </c>
      <c r="B65" s="8">
        <v>10</v>
      </c>
      <c r="C65" s="8">
        <v>6</v>
      </c>
    </row>
    <row r="66" spans="1:3" x14ac:dyDescent="0.25">
      <c r="A66" s="28" t="s">
        <v>249</v>
      </c>
      <c r="B66" s="8">
        <v>5</v>
      </c>
      <c r="C66" s="8">
        <v>10</v>
      </c>
    </row>
    <row r="67" spans="1:3" x14ac:dyDescent="0.25">
      <c r="A67" s="28" t="s">
        <v>243</v>
      </c>
      <c r="B67" s="8">
        <v>10</v>
      </c>
      <c r="C67" s="8">
        <v>8</v>
      </c>
    </row>
    <row r="68" spans="1:3" x14ac:dyDescent="0.25">
      <c r="A68" s="28" t="s">
        <v>252</v>
      </c>
      <c r="B68" s="8">
        <v>5</v>
      </c>
      <c r="C68" s="8">
        <v>9</v>
      </c>
    </row>
    <row r="69" spans="1:3" x14ac:dyDescent="0.25">
      <c r="A69" s="28" t="s">
        <v>215</v>
      </c>
      <c r="B69" s="8">
        <v>5</v>
      </c>
      <c r="C69" s="8">
        <v>10</v>
      </c>
    </row>
    <row r="70" spans="1:3" x14ac:dyDescent="0.25">
      <c r="A70" s="28" t="s">
        <v>369</v>
      </c>
      <c r="B70" s="8">
        <v>5.2653061224489797</v>
      </c>
      <c r="C70" s="8">
        <v>8.3541666666666661</v>
      </c>
    </row>
    <row r="71" spans="1:3" x14ac:dyDescent="0.25">
      <c r="A71" s="28" t="s">
        <v>471</v>
      </c>
      <c r="B71" s="8">
        <v>10</v>
      </c>
      <c r="C71" s="8">
        <v>10</v>
      </c>
    </row>
    <row r="72" spans="1:3" x14ac:dyDescent="0.25">
      <c r="A72" s="7" t="s">
        <v>135</v>
      </c>
      <c r="B72" s="8">
        <v>6.6875</v>
      </c>
      <c r="C72" s="8">
        <v>7.9375</v>
      </c>
    </row>
    <row r="73" spans="1:3" x14ac:dyDescent="0.25">
      <c r="A73" s="28" t="s">
        <v>228</v>
      </c>
      <c r="B73" s="8">
        <v>4</v>
      </c>
      <c r="C73" s="8">
        <v>3</v>
      </c>
    </row>
    <row r="74" spans="1:3" x14ac:dyDescent="0.25">
      <c r="A74" s="28" t="s">
        <v>171</v>
      </c>
      <c r="B74" s="8">
        <v>5</v>
      </c>
      <c r="C74" s="8">
        <v>7</v>
      </c>
    </row>
    <row r="75" spans="1:3" x14ac:dyDescent="0.25">
      <c r="A75" s="28" t="s">
        <v>195</v>
      </c>
      <c r="B75" s="8">
        <v>10</v>
      </c>
      <c r="C75" s="8">
        <v>10</v>
      </c>
    </row>
    <row r="76" spans="1:3" x14ac:dyDescent="0.25">
      <c r="A76" s="28" t="s">
        <v>369</v>
      </c>
      <c r="B76" s="8">
        <v>6.7692307692307692</v>
      </c>
      <c r="C76" s="8">
        <v>8.2307692307692299</v>
      </c>
    </row>
    <row r="77" spans="1:3" x14ac:dyDescent="0.25">
      <c r="A77" s="7" t="s">
        <v>154</v>
      </c>
      <c r="B77" s="8">
        <v>7.2702702702702702</v>
      </c>
      <c r="C77" s="8">
        <v>8.2432432432432439</v>
      </c>
    </row>
    <row r="78" spans="1:3" x14ac:dyDescent="0.25">
      <c r="A78" s="28" t="s">
        <v>239</v>
      </c>
      <c r="B78" s="8">
        <v>5</v>
      </c>
      <c r="C78" s="8">
        <v>5</v>
      </c>
    </row>
    <row r="79" spans="1:3" x14ac:dyDescent="0.25">
      <c r="A79" s="28" t="s">
        <v>155</v>
      </c>
      <c r="B79" s="8">
        <v>9</v>
      </c>
      <c r="C79" s="8">
        <v>10</v>
      </c>
    </row>
    <row r="80" spans="1:3" x14ac:dyDescent="0.25">
      <c r="A80" s="28" t="s">
        <v>240</v>
      </c>
      <c r="B80" s="8">
        <v>8</v>
      </c>
      <c r="C80" s="8">
        <v>8.625</v>
      </c>
    </row>
    <row r="81" spans="1:3" x14ac:dyDescent="0.25">
      <c r="A81" s="28" t="s">
        <v>251</v>
      </c>
      <c r="B81" s="8">
        <v>5</v>
      </c>
      <c r="C81" s="8">
        <v>7</v>
      </c>
    </row>
    <row r="82" spans="1:3" x14ac:dyDescent="0.25">
      <c r="A82" s="28" t="s">
        <v>254</v>
      </c>
      <c r="B82" s="8">
        <v>10</v>
      </c>
      <c r="C82" s="8">
        <v>10</v>
      </c>
    </row>
    <row r="83" spans="1:3" x14ac:dyDescent="0.25">
      <c r="A83" s="28" t="s">
        <v>221</v>
      </c>
      <c r="B83" s="8">
        <v>10</v>
      </c>
      <c r="C83" s="8">
        <v>10</v>
      </c>
    </row>
    <row r="84" spans="1:3" x14ac:dyDescent="0.25">
      <c r="A84" s="28" t="s">
        <v>219</v>
      </c>
      <c r="B84" s="8">
        <v>9</v>
      </c>
      <c r="C84" s="8">
        <v>10</v>
      </c>
    </row>
    <row r="85" spans="1:3" x14ac:dyDescent="0.25">
      <c r="A85" s="28" t="s">
        <v>233</v>
      </c>
      <c r="B85" s="8">
        <v>1</v>
      </c>
      <c r="C85" s="8">
        <v>5</v>
      </c>
    </row>
    <row r="86" spans="1:3" x14ac:dyDescent="0.25">
      <c r="A86" s="28" t="s">
        <v>238</v>
      </c>
      <c r="B86" s="8">
        <v>6.25</v>
      </c>
      <c r="C86" s="8">
        <v>7.5</v>
      </c>
    </row>
    <row r="87" spans="1:3" x14ac:dyDescent="0.25">
      <c r="A87" s="28" t="s">
        <v>369</v>
      </c>
      <c r="B87" s="8">
        <v>8.25</v>
      </c>
      <c r="C87" s="8">
        <v>9.25</v>
      </c>
    </row>
    <row r="88" spans="1:3" x14ac:dyDescent="0.25">
      <c r="A88" s="28" t="s">
        <v>392</v>
      </c>
      <c r="B88" s="8">
        <v>3</v>
      </c>
      <c r="C88" s="8">
        <v>6</v>
      </c>
    </row>
    <row r="89" spans="1:3" x14ac:dyDescent="0.25">
      <c r="A89" s="28" t="s">
        <v>398</v>
      </c>
      <c r="B89" s="8">
        <v>6.5</v>
      </c>
      <c r="C89" s="8">
        <v>7.5</v>
      </c>
    </row>
    <row r="90" spans="1:3" x14ac:dyDescent="0.25">
      <c r="A90" s="28" t="s">
        <v>400</v>
      </c>
      <c r="B90" s="8">
        <v>10</v>
      </c>
      <c r="C90" s="8">
        <v>10</v>
      </c>
    </row>
    <row r="91" spans="1:3" x14ac:dyDescent="0.25">
      <c r="A91" s="28" t="s">
        <v>408</v>
      </c>
      <c r="B91" s="8">
        <v>7</v>
      </c>
      <c r="C91" s="8">
        <v>9</v>
      </c>
    </row>
    <row r="92" spans="1:3" x14ac:dyDescent="0.25">
      <c r="A92" s="28" t="s">
        <v>418</v>
      </c>
      <c r="B92" s="8">
        <v>10</v>
      </c>
      <c r="C92" s="8">
        <v>10</v>
      </c>
    </row>
    <row r="93" spans="1:3" x14ac:dyDescent="0.25">
      <c r="A93" s="28" t="s">
        <v>419</v>
      </c>
      <c r="B93" s="8">
        <v>10</v>
      </c>
      <c r="C93" s="8">
        <v>10</v>
      </c>
    </row>
    <row r="94" spans="1:3" x14ac:dyDescent="0.25">
      <c r="A94" s="28" t="s">
        <v>208</v>
      </c>
      <c r="B94" s="8">
        <v>8</v>
      </c>
      <c r="C94" s="8">
        <v>10</v>
      </c>
    </row>
    <row r="95" spans="1:3" x14ac:dyDescent="0.25">
      <c r="A95" s="28" t="s">
        <v>444</v>
      </c>
      <c r="B95" s="8">
        <v>7</v>
      </c>
      <c r="C95" s="8">
        <v>8</v>
      </c>
    </row>
    <row r="96" spans="1:3" x14ac:dyDescent="0.25">
      <c r="A96" s="28" t="s">
        <v>456</v>
      </c>
      <c r="B96" s="8">
        <v>10</v>
      </c>
      <c r="C96" s="8">
        <v>10</v>
      </c>
    </row>
    <row r="97" spans="1:3" x14ac:dyDescent="0.25">
      <c r="A97" s="28" t="s">
        <v>460</v>
      </c>
      <c r="B97" s="8">
        <v>4</v>
      </c>
      <c r="C97" s="8">
        <v>5</v>
      </c>
    </row>
    <row r="98" spans="1:3" x14ac:dyDescent="0.25">
      <c r="A98" s="28" t="s">
        <v>461</v>
      </c>
      <c r="B98" s="8">
        <v>8</v>
      </c>
      <c r="C98" s="8">
        <v>8</v>
      </c>
    </row>
    <row r="99" spans="1:3" x14ac:dyDescent="0.25">
      <c r="A99" s="28" t="s">
        <v>465</v>
      </c>
      <c r="B99" s="8">
        <v>5</v>
      </c>
      <c r="C99" s="8">
        <v>5</v>
      </c>
    </row>
    <row r="100" spans="1:3" x14ac:dyDescent="0.25">
      <c r="A100" s="7" t="s">
        <v>195</v>
      </c>
      <c r="B100" s="8">
        <v>10</v>
      </c>
      <c r="C100" s="8">
        <v>10</v>
      </c>
    </row>
    <row r="101" spans="1:3" x14ac:dyDescent="0.25">
      <c r="A101" s="28" t="s">
        <v>369</v>
      </c>
      <c r="B101" s="8">
        <v>10</v>
      </c>
      <c r="C101" s="8">
        <v>10</v>
      </c>
    </row>
    <row r="102" spans="1:3" x14ac:dyDescent="0.25">
      <c r="A102" s="7" t="s">
        <v>143</v>
      </c>
      <c r="B102" s="8">
        <v>6.117647058823529</v>
      </c>
      <c r="C102" s="8">
        <v>7.6470588235294121</v>
      </c>
    </row>
    <row r="103" spans="1:3" x14ac:dyDescent="0.25">
      <c r="A103" s="28" t="s">
        <v>250</v>
      </c>
      <c r="B103" s="8">
        <v>10</v>
      </c>
      <c r="C103" s="8">
        <v>10</v>
      </c>
    </row>
    <row r="104" spans="1:3" x14ac:dyDescent="0.25">
      <c r="A104" s="28" t="s">
        <v>369</v>
      </c>
      <c r="B104" s="8">
        <v>5.875</v>
      </c>
      <c r="C104" s="8">
        <v>7.5</v>
      </c>
    </row>
    <row r="105" spans="1:3" x14ac:dyDescent="0.25">
      <c r="A105" s="7" t="s">
        <v>94</v>
      </c>
      <c r="B105" s="8">
        <v>7.4285714285714288</v>
      </c>
      <c r="C105" s="8">
        <v>8.5</v>
      </c>
    </row>
    <row r="106" spans="1:3" x14ac:dyDescent="0.25">
      <c r="A106" s="28" t="s">
        <v>138</v>
      </c>
      <c r="B106" s="8">
        <v>10</v>
      </c>
      <c r="C106" s="8">
        <v>10</v>
      </c>
    </row>
    <row r="107" spans="1:3" x14ac:dyDescent="0.25">
      <c r="A107" s="28" t="s">
        <v>121</v>
      </c>
      <c r="B107" s="8">
        <v>4.5</v>
      </c>
      <c r="C107" s="8">
        <v>7.5</v>
      </c>
    </row>
    <row r="108" spans="1:3" x14ac:dyDescent="0.25">
      <c r="A108" s="28" t="s">
        <v>369</v>
      </c>
      <c r="B108" s="8">
        <v>8.25</v>
      </c>
      <c r="C108" s="8">
        <v>8.6</v>
      </c>
    </row>
    <row r="109" spans="1:3" x14ac:dyDescent="0.25">
      <c r="A109" s="7" t="s">
        <v>300</v>
      </c>
      <c r="B109" s="8">
        <v>6.3975409836065573</v>
      </c>
      <c r="C109" s="8">
        <v>8.3041666666666671</v>
      </c>
    </row>
  </sheetData>
  <pageMargins left="0.7" right="0.7" top="0.75" bottom="0.75" header="0.3" footer="0.3"/>
  <pageSetup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8DC8C-EE4F-45D7-AC3B-119EBBDFC7EE}">
  <dimension ref="A2:G11"/>
  <sheetViews>
    <sheetView workbookViewId="0">
      <selection sqref="A1:XFD157"/>
      <pivotSelection pane="bottomRight" showHeader="1" axis="axisRow" activeRow="4" previousRow="4" click="1" r:id="rId1">
        <pivotArea dataOnly="0" labelOnly="1" fieldPosition="0">
          <references count="1">
            <reference field="22" count="0"/>
          </references>
        </pivotArea>
      </pivotSelection>
    </sheetView>
  </sheetViews>
  <sheetFormatPr baseColWidth="10" defaultColWidth="24.7265625" defaultRowHeight="12.5" x14ac:dyDescent="0.25"/>
  <cols>
    <col min="1" max="1" width="20.1796875" bestFit="1" customWidth="1"/>
    <col min="2" max="2" width="18.1796875" bestFit="1" customWidth="1"/>
    <col min="3" max="3" width="22.453125" bestFit="1" customWidth="1"/>
    <col min="4" max="4" width="17.08984375" bestFit="1" customWidth="1"/>
    <col min="5" max="5" width="34.26953125" bestFit="1" customWidth="1"/>
    <col min="6" max="6" width="36.6328125" bestFit="1" customWidth="1"/>
    <col min="7" max="7" width="25.26953125" bestFit="1" customWidth="1"/>
  </cols>
  <sheetData>
    <row r="2" spans="1:7" x14ac:dyDescent="0.25">
      <c r="A2" s="6" t="s">
        <v>299</v>
      </c>
      <c r="B2" s="27" t="s">
        <v>312</v>
      </c>
      <c r="C2" s="27" t="s">
        <v>313</v>
      </c>
      <c r="D2" s="27" t="s">
        <v>314</v>
      </c>
      <c r="E2" s="27" t="s">
        <v>315</v>
      </c>
      <c r="F2" s="27" t="s">
        <v>316</v>
      </c>
      <c r="G2" s="27" t="s">
        <v>317</v>
      </c>
    </row>
    <row r="3" spans="1:7" x14ac:dyDescent="0.25">
      <c r="A3" s="7" t="s">
        <v>124</v>
      </c>
      <c r="B3" s="9">
        <v>8.5675675675675684</v>
      </c>
      <c r="C3" s="9">
        <v>5.5945945945945947</v>
      </c>
      <c r="D3" s="9">
        <v>8.3142857142857149</v>
      </c>
      <c r="E3" s="9">
        <v>4.6756756756756754</v>
      </c>
      <c r="F3" s="9">
        <v>6.6216216216216219</v>
      </c>
      <c r="G3" s="9">
        <v>4.1891891891891895</v>
      </c>
    </row>
    <row r="4" spans="1:7" x14ac:dyDescent="0.25">
      <c r="A4" s="7" t="s">
        <v>144</v>
      </c>
      <c r="B4" s="9">
        <v>8.0789473684210531</v>
      </c>
      <c r="C4" s="9">
        <v>6.5526315789473681</v>
      </c>
      <c r="D4" s="9">
        <v>8.4285714285714288</v>
      </c>
      <c r="E4" s="9">
        <v>4.6578947368421053</v>
      </c>
      <c r="F4" s="9">
        <v>5.6216216216216219</v>
      </c>
      <c r="G4" s="9">
        <v>4.5789473684210522</v>
      </c>
    </row>
    <row r="5" spans="1:7" x14ac:dyDescent="0.25">
      <c r="A5" s="7" t="s">
        <v>135</v>
      </c>
      <c r="B5" s="9">
        <v>7.2727272727272725</v>
      </c>
      <c r="C5" s="9">
        <v>3.9</v>
      </c>
      <c r="D5" s="9">
        <v>7.4545454545454541</v>
      </c>
      <c r="E5" s="9">
        <v>4</v>
      </c>
      <c r="F5" s="9">
        <v>6.2727272727272725</v>
      </c>
      <c r="G5" s="9">
        <v>3.1818181818181817</v>
      </c>
    </row>
    <row r="6" spans="1:7" x14ac:dyDescent="0.25">
      <c r="A6" s="7" t="s">
        <v>154</v>
      </c>
      <c r="B6" s="9">
        <v>8.8000000000000007</v>
      </c>
      <c r="C6" s="9">
        <v>6.52</v>
      </c>
      <c r="D6" s="9">
        <v>8.68</v>
      </c>
      <c r="E6" s="9">
        <v>5.32</v>
      </c>
      <c r="F6" s="9">
        <v>7.88</v>
      </c>
      <c r="G6" s="9">
        <v>2.48</v>
      </c>
    </row>
    <row r="7" spans="1:7" x14ac:dyDescent="0.25">
      <c r="A7" s="7" t="s">
        <v>195</v>
      </c>
      <c r="B7" s="9">
        <v>10</v>
      </c>
      <c r="C7" s="9">
        <v>10</v>
      </c>
      <c r="D7" s="9">
        <v>10</v>
      </c>
      <c r="E7" s="9">
        <v>10</v>
      </c>
      <c r="F7" s="9">
        <v>10</v>
      </c>
      <c r="G7" s="9">
        <v>1</v>
      </c>
    </row>
    <row r="8" spans="1:7" x14ac:dyDescent="0.25">
      <c r="A8" s="7" t="s">
        <v>92</v>
      </c>
      <c r="B8" s="9">
        <v>5.5</v>
      </c>
      <c r="C8" s="9">
        <v>4.5</v>
      </c>
      <c r="D8" s="9">
        <v>6</v>
      </c>
      <c r="E8" s="9">
        <v>5.5</v>
      </c>
      <c r="F8" s="9">
        <v>6</v>
      </c>
      <c r="G8" s="9">
        <v>4.5</v>
      </c>
    </row>
    <row r="9" spans="1:7" x14ac:dyDescent="0.25">
      <c r="A9" s="7" t="s">
        <v>143</v>
      </c>
      <c r="B9" s="9">
        <v>8.3333333333333339</v>
      </c>
      <c r="C9" s="9">
        <v>6.1111111111111107</v>
      </c>
      <c r="D9" s="9">
        <v>7.2222222222222223</v>
      </c>
      <c r="E9" s="9">
        <v>4.4444444444444446</v>
      </c>
      <c r="F9" s="9">
        <v>5.7777777777777777</v>
      </c>
      <c r="G9" s="9">
        <v>3.8888888888888888</v>
      </c>
    </row>
    <row r="10" spans="1:7" x14ac:dyDescent="0.25">
      <c r="A10" s="7" t="s">
        <v>94</v>
      </c>
      <c r="B10" s="9">
        <v>8.8571428571428577</v>
      </c>
      <c r="C10" s="9">
        <v>3.2857142857142856</v>
      </c>
      <c r="D10" s="9">
        <v>8.2857142857142865</v>
      </c>
      <c r="E10" s="9">
        <v>4.666666666666667</v>
      </c>
      <c r="F10" s="9">
        <v>7.833333333333333</v>
      </c>
      <c r="G10" s="9">
        <v>4.2857142857142856</v>
      </c>
    </row>
    <row r="11" spans="1:7" x14ac:dyDescent="0.25">
      <c r="A11" s="7" t="s">
        <v>300</v>
      </c>
      <c r="B11" s="9">
        <v>8.3230769230769237</v>
      </c>
      <c r="C11" s="9">
        <v>5.8527131782945734</v>
      </c>
      <c r="D11" s="9">
        <v>8.24</v>
      </c>
      <c r="E11" s="9">
        <v>4.775193798449612</v>
      </c>
      <c r="F11" s="9">
        <v>6.5625</v>
      </c>
      <c r="G11" s="9">
        <v>3.8538461538461539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D506A-3BE8-48E2-ADCF-B6C377FDC0E0}">
  <dimension ref="A3:B23"/>
  <sheetViews>
    <sheetView zoomScale="70" zoomScaleNormal="70" workbookViewId="0">
      <selection sqref="A1:XFD157"/>
    </sheetView>
  </sheetViews>
  <sheetFormatPr baseColWidth="10" defaultColWidth="45.6328125" defaultRowHeight="12.5" x14ac:dyDescent="0.25"/>
  <cols>
    <col min="1" max="1" width="22.54296875" style="11" bestFit="1" customWidth="1"/>
    <col min="2" max="2" width="44.54296875" style="11" bestFit="1" customWidth="1"/>
    <col min="3" max="16384" width="45.6328125" style="11"/>
  </cols>
  <sheetData>
    <row r="3" spans="1:2" ht="50" x14ac:dyDescent="0.25">
      <c r="A3" s="12" t="s">
        <v>299</v>
      </c>
      <c r="B3" s="11" t="s">
        <v>311</v>
      </c>
    </row>
    <row r="4" spans="1:2" x14ac:dyDescent="0.25">
      <c r="A4" s="13" t="s">
        <v>305</v>
      </c>
      <c r="B4" s="14">
        <v>2.5</v>
      </c>
    </row>
    <row r="5" spans="1:2" x14ac:dyDescent="0.25">
      <c r="A5" s="13" t="s">
        <v>319</v>
      </c>
      <c r="B5" s="14">
        <v>5.7317073170731705</v>
      </c>
    </row>
    <row r="6" spans="1:2" x14ac:dyDescent="0.25">
      <c r="A6" s="13" t="s">
        <v>320</v>
      </c>
      <c r="B6" s="14">
        <v>9.4263565891472876</v>
      </c>
    </row>
    <row r="7" spans="1:2" x14ac:dyDescent="0.25">
      <c r="A7" s="13" t="s">
        <v>300</v>
      </c>
      <c r="B7" s="14">
        <v>8.3965517241379306</v>
      </c>
    </row>
    <row r="8" spans="1:2" x14ac:dyDescent="0.25">
      <c r="A8"/>
      <c r="B8"/>
    </row>
    <row r="9" spans="1:2" x14ac:dyDescent="0.25">
      <c r="A9"/>
      <c r="B9"/>
    </row>
    <row r="10" spans="1:2" x14ac:dyDescent="0.25">
      <c r="A10"/>
      <c r="B10"/>
    </row>
    <row r="11" spans="1:2" x14ac:dyDescent="0.25">
      <c r="A11"/>
      <c r="B11"/>
    </row>
    <row r="12" spans="1:2" x14ac:dyDescent="0.25">
      <c r="A12"/>
      <c r="B12"/>
    </row>
    <row r="13" spans="1:2" x14ac:dyDescent="0.25">
      <c r="A13"/>
      <c r="B13"/>
    </row>
    <row r="14" spans="1:2" x14ac:dyDescent="0.25">
      <c r="A14"/>
      <c r="B14"/>
    </row>
    <row r="15" spans="1:2" x14ac:dyDescent="0.25">
      <c r="A15"/>
      <c r="B15"/>
    </row>
    <row r="16" spans="1:2" x14ac:dyDescent="0.25">
      <c r="A16"/>
      <c r="B16"/>
    </row>
    <row r="17" spans="1:2" x14ac:dyDescent="0.25">
      <c r="A17"/>
      <c r="B17"/>
    </row>
    <row r="18" spans="1:2" x14ac:dyDescent="0.25">
      <c r="A18"/>
      <c r="B18"/>
    </row>
    <row r="19" spans="1:2" x14ac:dyDescent="0.25">
      <c r="A19"/>
      <c r="B19"/>
    </row>
    <row r="20" spans="1:2" x14ac:dyDescent="0.25">
      <c r="A20"/>
      <c r="B20"/>
    </row>
    <row r="21" spans="1:2" x14ac:dyDescent="0.25">
      <c r="A21"/>
      <c r="B21"/>
    </row>
    <row r="22" spans="1:2" x14ac:dyDescent="0.25">
      <c r="A22"/>
      <c r="B22"/>
    </row>
    <row r="23" spans="1:2" x14ac:dyDescent="0.25">
      <c r="A23"/>
      <c r="B23"/>
    </row>
  </sheetData>
  <pageMargins left="0.7" right="0.7" top="0.75" bottom="0.75" header="0.3" footer="0.3"/>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BA4FE-718A-420D-AD21-829BC5CC8BE1}">
  <dimension ref="A2:G33"/>
  <sheetViews>
    <sheetView zoomScale="70" zoomScaleNormal="70" workbookViewId="0">
      <selection sqref="A1:XFD157"/>
    </sheetView>
  </sheetViews>
  <sheetFormatPr baseColWidth="10" defaultColWidth="24.7265625" defaultRowHeight="12.5" x14ac:dyDescent="0.25"/>
  <cols>
    <col min="1" max="1" width="22.54296875" style="10" bestFit="1" customWidth="1"/>
    <col min="2" max="2" width="40.6328125" style="10" bestFit="1" customWidth="1"/>
    <col min="3" max="3" width="22.453125" style="10" bestFit="1" customWidth="1"/>
    <col min="4" max="7" width="25.26953125" style="10" bestFit="1" customWidth="1"/>
    <col min="8" max="16384" width="24.7265625" style="10"/>
  </cols>
  <sheetData>
    <row r="2" spans="1:7" ht="50" x14ac:dyDescent="0.25">
      <c r="A2" s="6" t="s">
        <v>299</v>
      </c>
      <c r="B2" s="11" t="s">
        <v>311</v>
      </c>
      <c r="C2"/>
      <c r="D2"/>
      <c r="E2"/>
      <c r="F2"/>
      <c r="G2"/>
    </row>
    <row r="3" spans="1:7" x14ac:dyDescent="0.25">
      <c r="A3" s="7" t="s">
        <v>135</v>
      </c>
      <c r="B3" s="9">
        <v>7.2727272727272725</v>
      </c>
      <c r="C3"/>
      <c r="D3"/>
      <c r="E3"/>
      <c r="F3"/>
      <c r="G3"/>
    </row>
    <row r="4" spans="1:7" x14ac:dyDescent="0.25">
      <c r="A4" s="7" t="s">
        <v>144</v>
      </c>
      <c r="B4" s="9">
        <v>8.0789473684210531</v>
      </c>
      <c r="C4"/>
      <c r="D4"/>
      <c r="E4"/>
      <c r="F4"/>
      <c r="G4"/>
    </row>
    <row r="5" spans="1:7" x14ac:dyDescent="0.25">
      <c r="A5" s="7" t="s">
        <v>143</v>
      </c>
      <c r="B5" s="9">
        <v>8.3333333333333339</v>
      </c>
      <c r="C5"/>
      <c r="D5"/>
      <c r="E5"/>
      <c r="F5"/>
      <c r="G5"/>
    </row>
    <row r="6" spans="1:7" x14ac:dyDescent="0.25">
      <c r="A6" s="7" t="s">
        <v>112</v>
      </c>
      <c r="B6" s="9">
        <v>8.5128205128205128</v>
      </c>
      <c r="C6"/>
      <c r="D6"/>
      <c r="E6"/>
      <c r="F6"/>
      <c r="G6"/>
    </row>
    <row r="7" spans="1:7" x14ac:dyDescent="0.25">
      <c r="A7" s="7" t="s">
        <v>124</v>
      </c>
      <c r="B7" s="9">
        <v>8.5675675675675684</v>
      </c>
      <c r="C7"/>
      <c r="D7"/>
      <c r="E7"/>
      <c r="F7"/>
      <c r="G7"/>
    </row>
    <row r="8" spans="1:7" x14ac:dyDescent="0.25">
      <c r="A8" s="7" t="s">
        <v>154</v>
      </c>
      <c r="B8" s="9">
        <v>8.8000000000000007</v>
      </c>
      <c r="C8"/>
      <c r="D8"/>
      <c r="E8"/>
      <c r="F8"/>
      <c r="G8"/>
    </row>
    <row r="9" spans="1:7" x14ac:dyDescent="0.25">
      <c r="A9" s="7" t="s">
        <v>94</v>
      </c>
      <c r="B9" s="9">
        <v>8.8571428571428577</v>
      </c>
      <c r="C9"/>
      <c r="D9"/>
      <c r="E9"/>
      <c r="F9"/>
      <c r="G9"/>
    </row>
    <row r="10" spans="1:7" x14ac:dyDescent="0.25">
      <c r="A10" s="7" t="s">
        <v>195</v>
      </c>
      <c r="B10" s="9">
        <v>10</v>
      </c>
      <c r="C10"/>
      <c r="D10"/>
      <c r="E10"/>
      <c r="F10"/>
      <c r="G10"/>
    </row>
    <row r="11" spans="1:7" x14ac:dyDescent="0.25">
      <c r="A11" s="7" t="s">
        <v>300</v>
      </c>
      <c r="B11" s="9">
        <v>8.4011976047904184</v>
      </c>
      <c r="C11"/>
      <c r="D11"/>
      <c r="E11"/>
      <c r="F11"/>
      <c r="G11"/>
    </row>
    <row r="12" spans="1:7" x14ac:dyDescent="0.25">
      <c r="A12"/>
    </row>
    <row r="13" spans="1:7" x14ac:dyDescent="0.25">
      <c r="A13"/>
    </row>
    <row r="14" spans="1:7" x14ac:dyDescent="0.25">
      <c r="A14"/>
    </row>
    <row r="15" spans="1:7" x14ac:dyDescent="0.25">
      <c r="A15"/>
    </row>
    <row r="16" spans="1:7" x14ac:dyDescent="0.25">
      <c r="A16"/>
    </row>
    <row r="17" spans="1:1" x14ac:dyDescent="0.25">
      <c r="A17"/>
    </row>
    <row r="18" spans="1:1" x14ac:dyDescent="0.25">
      <c r="A18"/>
    </row>
    <row r="19" spans="1:1" x14ac:dyDescent="0.25">
      <c r="A19"/>
    </row>
    <row r="20" spans="1:1" x14ac:dyDescent="0.25">
      <c r="A20"/>
    </row>
    <row r="21" spans="1:1" x14ac:dyDescent="0.25">
      <c r="A21"/>
    </row>
    <row r="22" spans="1:1" x14ac:dyDescent="0.25">
      <c r="A22"/>
    </row>
    <row r="23" spans="1:1" x14ac:dyDescent="0.25">
      <c r="A23"/>
    </row>
    <row r="24" spans="1:1" x14ac:dyDescent="0.25">
      <c r="A24"/>
    </row>
    <row r="25" spans="1:1" x14ac:dyDescent="0.25">
      <c r="A25"/>
    </row>
    <row r="26" spans="1:1" x14ac:dyDescent="0.25">
      <c r="A26"/>
    </row>
    <row r="27" spans="1:1" x14ac:dyDescent="0.25">
      <c r="A27"/>
    </row>
    <row r="28" spans="1:1" x14ac:dyDescent="0.25">
      <c r="A28"/>
    </row>
    <row r="29" spans="1:1" x14ac:dyDescent="0.25">
      <c r="A29"/>
    </row>
    <row r="30" spans="1:1" x14ac:dyDescent="0.25">
      <c r="A30"/>
    </row>
    <row r="31" spans="1:1" x14ac:dyDescent="0.25">
      <c r="A31"/>
    </row>
    <row r="32" spans="1:1" x14ac:dyDescent="0.25">
      <c r="A32"/>
    </row>
    <row r="33" spans="1:1" x14ac:dyDescent="0.25">
      <c r="A33"/>
    </row>
  </sheetData>
  <pageMargins left="0.7" right="0.7" top="0.75" bottom="0.75" header="0.3" footer="0.3"/>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CE358-E14F-48F1-B5D5-63907C4BE237}">
  <dimension ref="A3:F69"/>
  <sheetViews>
    <sheetView zoomScale="90" zoomScaleNormal="90" workbookViewId="0">
      <selection sqref="A1:XFD157"/>
    </sheetView>
  </sheetViews>
  <sheetFormatPr baseColWidth="10" defaultRowHeight="12.5" x14ac:dyDescent="0.25"/>
  <cols>
    <col min="1" max="1" width="50.90625" style="11" bestFit="1" customWidth="1"/>
    <col min="2" max="2" width="15.1796875" style="11" bestFit="1" customWidth="1"/>
    <col min="3" max="3" width="4.453125" style="11" bestFit="1" customWidth="1"/>
    <col min="4" max="4" width="11.6328125" style="11" bestFit="1" customWidth="1"/>
    <col min="5" max="5" width="7.54296875" style="11" bestFit="1" customWidth="1"/>
    <col min="6" max="6" width="7.36328125" style="11" bestFit="1" customWidth="1"/>
    <col min="7" max="16384" width="10.90625" style="11"/>
  </cols>
  <sheetData>
    <row r="3" spans="1:6" ht="25" x14ac:dyDescent="0.25">
      <c r="B3" s="12" t="s">
        <v>301</v>
      </c>
    </row>
    <row r="4" spans="1:6" ht="25" x14ac:dyDescent="0.25">
      <c r="A4" s="12" t="s">
        <v>321</v>
      </c>
      <c r="B4" s="11" t="s">
        <v>134</v>
      </c>
      <c r="C4" s="11" t="s">
        <v>92</v>
      </c>
      <c r="D4" s="11" t="s">
        <v>93</v>
      </c>
      <c r="E4" s="11" t="s">
        <v>142</v>
      </c>
      <c r="F4" s="11" t="s">
        <v>300</v>
      </c>
    </row>
    <row r="5" spans="1:6" x14ac:dyDescent="0.25">
      <c r="A5" s="13" t="s">
        <v>325</v>
      </c>
      <c r="B5" s="14">
        <v>7.0930232558139537</v>
      </c>
      <c r="C5" s="14">
        <v>7.5</v>
      </c>
      <c r="D5" s="14">
        <v>5</v>
      </c>
      <c r="E5" s="14">
        <v>5.8666666666666663</v>
      </c>
      <c r="F5" s="14">
        <v>6.4074074074074074</v>
      </c>
    </row>
    <row r="6" spans="1:6" x14ac:dyDescent="0.25">
      <c r="A6" s="13" t="s">
        <v>326</v>
      </c>
      <c r="B6" s="14">
        <v>4.9069767441860463</v>
      </c>
      <c r="C6" s="14">
        <v>6.5</v>
      </c>
      <c r="D6" s="14">
        <v>5</v>
      </c>
      <c r="E6" s="14">
        <v>4.6557377049180326</v>
      </c>
      <c r="F6" s="14">
        <v>4.8256880733944953</v>
      </c>
    </row>
    <row r="7" spans="1:6" x14ac:dyDescent="0.25">
      <c r="A7" s="13" t="s">
        <v>322</v>
      </c>
      <c r="B7" s="14">
        <v>8.3720930232558146</v>
      </c>
      <c r="C7" s="14">
        <v>7.25</v>
      </c>
      <c r="D7" s="14">
        <v>10</v>
      </c>
      <c r="E7" s="14">
        <v>8.0327868852459012</v>
      </c>
      <c r="F7" s="14">
        <v>8.1559633027522942</v>
      </c>
    </row>
    <row r="8" spans="1:6" x14ac:dyDescent="0.25">
      <c r="A8" s="13" t="s">
        <v>314</v>
      </c>
      <c r="B8" s="14">
        <v>8.3023255813953494</v>
      </c>
      <c r="C8" s="14">
        <v>7.75</v>
      </c>
      <c r="D8" s="14">
        <v>10</v>
      </c>
      <c r="E8" s="14">
        <v>8.068965517241379</v>
      </c>
      <c r="F8" s="14">
        <v>8.1698113207547163</v>
      </c>
    </row>
    <row r="9" spans="1:6" x14ac:dyDescent="0.25">
      <c r="A9" s="13" t="s">
        <v>323</v>
      </c>
      <c r="B9" s="14">
        <v>5.8571428571428568</v>
      </c>
      <c r="C9" s="14">
        <v>5.75</v>
      </c>
      <c r="D9" s="14">
        <v>1</v>
      </c>
      <c r="E9" s="14">
        <v>6.5901639344262293</v>
      </c>
      <c r="F9" s="14">
        <v>6.2222222222222223</v>
      </c>
    </row>
    <row r="10" spans="1:6" x14ac:dyDescent="0.25">
      <c r="A10" s="13" t="s">
        <v>324</v>
      </c>
      <c r="B10" s="14">
        <v>2.8139534883720931</v>
      </c>
      <c r="C10" s="14">
        <v>3.5</v>
      </c>
      <c r="D10" s="14">
        <v>5</v>
      </c>
      <c r="E10" s="14">
        <v>4.360655737704918</v>
      </c>
      <c r="F10" s="14">
        <v>3.7247706422018347</v>
      </c>
    </row>
    <row r="11" spans="1:6" x14ac:dyDescent="0.25">
      <c r="A11"/>
      <c r="B11"/>
      <c r="C11"/>
      <c r="D11"/>
      <c r="E11"/>
      <c r="F11"/>
    </row>
    <row r="12" spans="1:6" x14ac:dyDescent="0.25">
      <c r="A12"/>
      <c r="B12"/>
      <c r="C12"/>
      <c r="D12"/>
      <c r="E12"/>
      <c r="F12"/>
    </row>
    <row r="13" spans="1:6" x14ac:dyDescent="0.25">
      <c r="A13"/>
      <c r="B13"/>
      <c r="C13"/>
      <c r="D13"/>
      <c r="E13"/>
      <c r="F13"/>
    </row>
    <row r="14" spans="1:6" x14ac:dyDescent="0.25">
      <c r="A14"/>
      <c r="B14"/>
      <c r="C14"/>
      <c r="D14"/>
      <c r="E14"/>
      <c r="F14"/>
    </row>
    <row r="15" spans="1:6" x14ac:dyDescent="0.25">
      <c r="A15"/>
      <c r="B15"/>
      <c r="C15"/>
      <c r="D15"/>
      <c r="E15"/>
      <c r="F15"/>
    </row>
    <row r="16" spans="1:6" x14ac:dyDescent="0.25">
      <c r="A16"/>
      <c r="B16"/>
      <c r="C16"/>
      <c r="D16"/>
      <c r="E16"/>
      <c r="F16"/>
    </row>
    <row r="17" spans="1:6" x14ac:dyDescent="0.25">
      <c r="A17"/>
      <c r="B17"/>
      <c r="C17"/>
      <c r="D17"/>
      <c r="E17"/>
      <c r="F17"/>
    </row>
    <row r="18" spans="1:6" x14ac:dyDescent="0.25">
      <c r="A18"/>
      <c r="B18"/>
      <c r="C18"/>
      <c r="D18"/>
      <c r="E18"/>
      <c r="F18"/>
    </row>
    <row r="19" spans="1:6" x14ac:dyDescent="0.25">
      <c r="A19"/>
      <c r="B19"/>
      <c r="C19"/>
      <c r="D19"/>
      <c r="E19"/>
      <c r="F19"/>
    </row>
    <row r="20" spans="1:6" x14ac:dyDescent="0.25">
      <c r="A20"/>
      <c r="B20"/>
      <c r="C20"/>
      <c r="D20"/>
      <c r="E20"/>
      <c r="F20"/>
    </row>
    <row r="21" spans="1:6" x14ac:dyDescent="0.25">
      <c r="A21"/>
      <c r="B21"/>
      <c r="C21"/>
      <c r="D21"/>
      <c r="E21"/>
      <c r="F21"/>
    </row>
    <row r="22" spans="1:6" x14ac:dyDescent="0.25">
      <c r="A22"/>
      <c r="B22"/>
      <c r="C22"/>
      <c r="D22"/>
      <c r="E22"/>
      <c r="F22"/>
    </row>
    <row r="23" spans="1:6" x14ac:dyDescent="0.25">
      <c r="A23"/>
      <c r="B23"/>
      <c r="C23"/>
      <c r="D23"/>
      <c r="E23"/>
      <c r="F23"/>
    </row>
    <row r="24" spans="1:6" x14ac:dyDescent="0.25">
      <c r="A24"/>
      <c r="B24"/>
      <c r="C24"/>
      <c r="D24"/>
      <c r="E24"/>
      <c r="F24"/>
    </row>
    <row r="25" spans="1:6" x14ac:dyDescent="0.25">
      <c r="A25"/>
      <c r="B25"/>
      <c r="C25"/>
      <c r="D25"/>
      <c r="E25"/>
      <c r="F25"/>
    </row>
    <row r="26" spans="1:6" x14ac:dyDescent="0.25">
      <c r="A26"/>
      <c r="B26"/>
      <c r="C26"/>
      <c r="D26"/>
      <c r="E26"/>
      <c r="F26"/>
    </row>
    <row r="27" spans="1:6" x14ac:dyDescent="0.25">
      <c r="A27"/>
      <c r="B27"/>
      <c r="C27"/>
      <c r="D27"/>
      <c r="E27"/>
      <c r="F27"/>
    </row>
    <row r="28" spans="1:6" x14ac:dyDescent="0.25">
      <c r="A28"/>
      <c r="B28"/>
      <c r="C28"/>
      <c r="D28"/>
      <c r="E28"/>
      <c r="F28"/>
    </row>
    <row r="29" spans="1:6" x14ac:dyDescent="0.25">
      <c r="A29"/>
      <c r="B29"/>
      <c r="C29"/>
      <c r="D29"/>
      <c r="E29"/>
      <c r="F29"/>
    </row>
    <row r="30" spans="1:6" x14ac:dyDescent="0.25">
      <c r="A30"/>
      <c r="B30"/>
      <c r="C30"/>
      <c r="D30"/>
      <c r="E30"/>
      <c r="F30"/>
    </row>
    <row r="31" spans="1:6" x14ac:dyDescent="0.25">
      <c r="A31"/>
      <c r="B31"/>
      <c r="C31"/>
      <c r="D31"/>
      <c r="E31"/>
      <c r="F31"/>
    </row>
    <row r="32" spans="1:6" x14ac:dyDescent="0.25">
      <c r="A32"/>
      <c r="B32"/>
      <c r="C32"/>
      <c r="D32"/>
      <c r="E32"/>
      <c r="F32"/>
    </row>
    <row r="33" spans="1:6" x14ac:dyDescent="0.25">
      <c r="A33"/>
      <c r="B33"/>
      <c r="C33"/>
      <c r="D33"/>
      <c r="E33"/>
      <c r="F33"/>
    </row>
    <row r="34" spans="1:6" x14ac:dyDescent="0.25">
      <c r="A34"/>
      <c r="B34"/>
      <c r="C34"/>
      <c r="D34"/>
      <c r="E34"/>
      <c r="F34"/>
    </row>
    <row r="35" spans="1:6" x14ac:dyDescent="0.25">
      <c r="A35"/>
      <c r="B35"/>
      <c r="C35"/>
      <c r="D35"/>
      <c r="E35"/>
      <c r="F35"/>
    </row>
    <row r="36" spans="1:6" x14ac:dyDescent="0.25">
      <c r="A36"/>
      <c r="B36"/>
      <c r="C36"/>
      <c r="D36"/>
      <c r="E36"/>
      <c r="F36"/>
    </row>
    <row r="37" spans="1:6" x14ac:dyDescent="0.25">
      <c r="A37"/>
      <c r="B37"/>
      <c r="C37"/>
      <c r="D37"/>
      <c r="E37"/>
      <c r="F37"/>
    </row>
    <row r="38" spans="1:6" x14ac:dyDescent="0.25">
      <c r="A38"/>
      <c r="B38"/>
      <c r="C38"/>
      <c r="D38"/>
      <c r="E38"/>
      <c r="F38"/>
    </row>
    <row r="39" spans="1:6" x14ac:dyDescent="0.25">
      <c r="A39"/>
      <c r="B39"/>
      <c r="C39"/>
      <c r="D39"/>
      <c r="E39"/>
      <c r="F39"/>
    </row>
    <row r="40" spans="1:6" x14ac:dyDescent="0.25">
      <c r="A40"/>
      <c r="B40"/>
      <c r="C40"/>
      <c r="D40"/>
      <c r="E40"/>
      <c r="F40"/>
    </row>
    <row r="41" spans="1:6" x14ac:dyDescent="0.25">
      <c r="A41"/>
      <c r="B41"/>
      <c r="C41"/>
      <c r="D41"/>
      <c r="E41"/>
      <c r="F41"/>
    </row>
    <row r="42" spans="1:6" x14ac:dyDescent="0.25">
      <c r="A42"/>
      <c r="B42"/>
      <c r="C42"/>
      <c r="D42"/>
      <c r="E42"/>
      <c r="F42"/>
    </row>
    <row r="43" spans="1:6" x14ac:dyDescent="0.25">
      <c r="A43"/>
      <c r="B43"/>
      <c r="C43"/>
      <c r="D43"/>
      <c r="E43"/>
      <c r="F43"/>
    </row>
    <row r="44" spans="1:6" x14ac:dyDescent="0.25">
      <c r="A44"/>
      <c r="B44"/>
      <c r="C44"/>
      <c r="D44"/>
      <c r="E44"/>
      <c r="F44"/>
    </row>
    <row r="45" spans="1:6" x14ac:dyDescent="0.25">
      <c r="A45"/>
      <c r="B45"/>
      <c r="C45"/>
      <c r="D45"/>
      <c r="E45"/>
      <c r="F45"/>
    </row>
    <row r="46" spans="1:6" x14ac:dyDescent="0.25">
      <c r="A46"/>
      <c r="B46"/>
      <c r="C46"/>
      <c r="D46"/>
      <c r="E46"/>
      <c r="F46"/>
    </row>
    <row r="47" spans="1:6" x14ac:dyDescent="0.25">
      <c r="A47"/>
      <c r="B47"/>
      <c r="C47"/>
      <c r="D47"/>
      <c r="E47"/>
      <c r="F47"/>
    </row>
    <row r="48" spans="1:6" x14ac:dyDescent="0.25">
      <c r="A48"/>
      <c r="B48"/>
      <c r="C48"/>
      <c r="D48"/>
      <c r="E48"/>
      <c r="F48"/>
    </row>
    <row r="49" spans="1:6" x14ac:dyDescent="0.25">
      <c r="A49"/>
      <c r="B49"/>
      <c r="C49"/>
      <c r="D49"/>
      <c r="E49"/>
      <c r="F49"/>
    </row>
    <row r="50" spans="1:6" x14ac:dyDescent="0.25">
      <c r="A50"/>
      <c r="B50"/>
      <c r="C50"/>
      <c r="D50"/>
      <c r="E50"/>
      <c r="F50"/>
    </row>
    <row r="51" spans="1:6" x14ac:dyDescent="0.25">
      <c r="A51"/>
      <c r="B51"/>
      <c r="C51"/>
      <c r="D51"/>
      <c r="E51"/>
      <c r="F51"/>
    </row>
    <row r="52" spans="1:6" x14ac:dyDescent="0.25">
      <c r="A52"/>
      <c r="B52"/>
      <c r="C52"/>
      <c r="D52"/>
      <c r="E52"/>
      <c r="F52"/>
    </row>
    <row r="53" spans="1:6" x14ac:dyDescent="0.25">
      <c r="A53"/>
      <c r="B53"/>
      <c r="C53"/>
      <c r="D53"/>
      <c r="E53"/>
      <c r="F53"/>
    </row>
    <row r="54" spans="1:6" x14ac:dyDescent="0.25">
      <c r="A54"/>
      <c r="B54"/>
      <c r="C54"/>
      <c r="D54"/>
      <c r="E54"/>
      <c r="F54"/>
    </row>
    <row r="55" spans="1:6" x14ac:dyDescent="0.25">
      <c r="A55"/>
      <c r="B55"/>
      <c r="C55"/>
      <c r="D55"/>
      <c r="E55"/>
      <c r="F55"/>
    </row>
    <row r="56" spans="1:6" x14ac:dyDescent="0.25">
      <c r="A56"/>
      <c r="B56"/>
      <c r="C56"/>
      <c r="D56"/>
      <c r="E56"/>
      <c r="F56"/>
    </row>
    <row r="57" spans="1:6" x14ac:dyDescent="0.25">
      <c r="A57"/>
      <c r="B57"/>
      <c r="C57"/>
      <c r="D57"/>
      <c r="E57"/>
      <c r="F57"/>
    </row>
    <row r="58" spans="1:6" x14ac:dyDescent="0.25">
      <c r="A58"/>
      <c r="B58"/>
      <c r="C58"/>
      <c r="D58"/>
      <c r="E58"/>
      <c r="F58"/>
    </row>
    <row r="59" spans="1:6" x14ac:dyDescent="0.25">
      <c r="A59"/>
      <c r="B59"/>
      <c r="C59"/>
      <c r="D59"/>
      <c r="E59"/>
      <c r="F59"/>
    </row>
    <row r="60" spans="1:6" x14ac:dyDescent="0.25">
      <c r="A60"/>
      <c r="B60"/>
      <c r="C60"/>
      <c r="D60"/>
      <c r="E60"/>
      <c r="F60"/>
    </row>
    <row r="61" spans="1:6" x14ac:dyDescent="0.25">
      <c r="A61"/>
      <c r="B61"/>
      <c r="C61"/>
      <c r="D61"/>
      <c r="E61"/>
      <c r="F61"/>
    </row>
    <row r="62" spans="1:6" x14ac:dyDescent="0.25">
      <c r="A62"/>
      <c r="B62"/>
      <c r="C62"/>
      <c r="D62"/>
      <c r="E62"/>
      <c r="F62"/>
    </row>
    <row r="63" spans="1:6" x14ac:dyDescent="0.25">
      <c r="A63"/>
      <c r="B63"/>
      <c r="C63"/>
      <c r="D63"/>
      <c r="E63"/>
      <c r="F63"/>
    </row>
    <row r="64" spans="1:6" x14ac:dyDescent="0.25">
      <c r="A64"/>
      <c r="B64"/>
      <c r="C64"/>
      <c r="D64"/>
      <c r="E64"/>
      <c r="F64"/>
    </row>
    <row r="65" spans="1:6" x14ac:dyDescent="0.25">
      <c r="A65"/>
      <c r="B65"/>
      <c r="C65"/>
      <c r="D65"/>
      <c r="E65"/>
      <c r="F65"/>
    </row>
    <row r="66" spans="1:6" x14ac:dyDescent="0.25">
      <c r="A66"/>
      <c r="B66"/>
      <c r="C66"/>
      <c r="D66"/>
      <c r="E66"/>
      <c r="F66"/>
    </row>
    <row r="67" spans="1:6" x14ac:dyDescent="0.25">
      <c r="A67"/>
      <c r="B67"/>
      <c r="C67"/>
      <c r="D67"/>
      <c r="E67"/>
      <c r="F67"/>
    </row>
    <row r="68" spans="1:6" x14ac:dyDescent="0.25">
      <c r="A68"/>
      <c r="B68"/>
      <c r="C68"/>
      <c r="D68"/>
      <c r="E68"/>
      <c r="F68"/>
    </row>
    <row r="69" spans="1:6" x14ac:dyDescent="0.25">
      <c r="A69"/>
      <c r="B69"/>
      <c r="C69"/>
      <c r="D69"/>
      <c r="E69"/>
      <c r="F69"/>
    </row>
  </sheetData>
  <pageMargins left="0.7" right="0.7" top="0.75" bottom="0.75" header="0.3" footer="0.3"/>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9045-1A22-4E3E-A523-4F4A6264617A}">
  <dimension ref="A2:C8"/>
  <sheetViews>
    <sheetView topLeftCell="A4" workbookViewId="0">
      <selection sqref="A1:XFD157"/>
    </sheetView>
  </sheetViews>
  <sheetFormatPr baseColWidth="10" defaultRowHeight="12.5" x14ac:dyDescent="0.25"/>
  <cols>
    <col min="1" max="1" width="20.1796875" style="11" bestFit="1" customWidth="1"/>
    <col min="2" max="3" width="31.1796875" style="11" bestFit="1" customWidth="1"/>
    <col min="4" max="4" width="3.81640625" style="11" bestFit="1" customWidth="1"/>
    <col min="5" max="5" width="1.81640625" style="11" bestFit="1" customWidth="1"/>
    <col min="6" max="6" width="4.81640625" style="11" bestFit="1" customWidth="1"/>
    <col min="7" max="7" width="1.81640625" style="11" bestFit="1" customWidth="1"/>
    <col min="8" max="8" width="2.81640625" style="11" bestFit="1" customWidth="1"/>
    <col min="9" max="9" width="11.81640625" style="11" bestFit="1" customWidth="1"/>
    <col min="10" max="10" width="1.81640625" style="11" bestFit="1" customWidth="1"/>
    <col min="11" max="11" width="2.81640625" style="11" bestFit="1" customWidth="1"/>
    <col min="12" max="12" width="3.26953125" style="11" bestFit="1" customWidth="1"/>
    <col min="13" max="13" width="5.6328125" style="11" bestFit="1" customWidth="1"/>
    <col min="14" max="14" width="12.08984375" style="11" bestFit="1" customWidth="1"/>
    <col min="15" max="15" width="6.7265625" style="11" bestFit="1" customWidth="1"/>
    <col min="16" max="18" width="3.453125" style="11" bestFit="1" customWidth="1"/>
    <col min="19" max="19" width="6.7265625" style="11" bestFit="1" customWidth="1"/>
    <col min="20" max="23" width="3.453125" style="11" bestFit="1" customWidth="1"/>
    <col min="24" max="24" width="6.7265625" style="11" bestFit="1" customWidth="1"/>
    <col min="25" max="28" width="3.453125" style="11" bestFit="1" customWidth="1"/>
    <col min="29" max="29" width="6.7265625" style="11" bestFit="1" customWidth="1"/>
    <col min="30" max="37" width="4.453125" style="11" bestFit="1" customWidth="1"/>
    <col min="38" max="38" width="7.7265625" style="11" bestFit="1" customWidth="1"/>
    <col min="39" max="43" width="4.90625" style="11" bestFit="1" customWidth="1"/>
    <col min="44" max="44" width="8.1796875" style="11" bestFit="1" customWidth="1"/>
    <col min="45" max="45" width="7.26953125" style="11" bestFit="1" customWidth="1"/>
    <col min="46" max="46" width="10.54296875" style="11" bestFit="1" customWidth="1"/>
    <col min="47" max="47" width="12.08984375" style="11" bestFit="1" customWidth="1"/>
    <col min="48" max="16384" width="10.90625" style="11"/>
  </cols>
  <sheetData>
    <row r="2" spans="1:3" ht="50" x14ac:dyDescent="0.25">
      <c r="A2" s="12" t="s">
        <v>299</v>
      </c>
      <c r="B2" s="11" t="s">
        <v>358</v>
      </c>
      <c r="C2" s="11" t="s">
        <v>357</v>
      </c>
    </row>
    <row r="3" spans="1:3" x14ac:dyDescent="0.25">
      <c r="A3" s="13" t="s">
        <v>142</v>
      </c>
      <c r="B3" s="25">
        <v>6.2065217391304346</v>
      </c>
      <c r="C3" s="25">
        <v>8.1235955056179776</v>
      </c>
    </row>
    <row r="4" spans="1:3" x14ac:dyDescent="0.25">
      <c r="A4" s="13" t="s">
        <v>134</v>
      </c>
      <c r="B4" s="25">
        <v>5.8</v>
      </c>
      <c r="C4" s="25">
        <v>8.1639344262295079</v>
      </c>
    </row>
    <row r="5" spans="1:3" x14ac:dyDescent="0.25">
      <c r="A5" s="13" t="s">
        <v>93</v>
      </c>
      <c r="B5" s="25">
        <v>1</v>
      </c>
      <c r="C5" s="25">
        <v>10</v>
      </c>
    </row>
    <row r="6" spans="1:3" x14ac:dyDescent="0.25">
      <c r="A6" s="13" t="s">
        <v>300</v>
      </c>
      <c r="B6" s="25">
        <v>6.0130718954248366</v>
      </c>
      <c r="C6" s="25">
        <v>8.1523178807947012</v>
      </c>
    </row>
    <row r="7" spans="1:3" x14ac:dyDescent="0.25">
      <c r="A7"/>
      <c r="B7"/>
      <c r="C7"/>
    </row>
    <row r="8" spans="1:3" x14ac:dyDescent="0.25">
      <c r="A8"/>
      <c r="B8"/>
      <c r="C8"/>
    </row>
  </sheetData>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9B10E-8404-4E43-864C-8DF5BAB79B0D}">
  <dimension ref="A3:B7"/>
  <sheetViews>
    <sheetView topLeftCell="A2" workbookViewId="0">
      <selection sqref="A1:XFD157"/>
    </sheetView>
  </sheetViews>
  <sheetFormatPr baseColWidth="10" defaultRowHeight="12.5" x14ac:dyDescent="0.25"/>
  <cols>
    <col min="1" max="1" width="63.81640625" bestFit="1" customWidth="1"/>
    <col min="2" max="2" width="105.08984375" bestFit="1" customWidth="1"/>
  </cols>
  <sheetData>
    <row r="3" spans="1:2" x14ac:dyDescent="0.25">
      <c r="A3" s="6" t="s">
        <v>299</v>
      </c>
      <c r="B3" t="s">
        <v>342</v>
      </c>
    </row>
    <row r="4" spans="1:2" x14ac:dyDescent="0.25">
      <c r="A4" s="7" t="s">
        <v>343</v>
      </c>
      <c r="B4" s="9">
        <v>1.6666666666666667</v>
      </c>
    </row>
    <row r="5" spans="1:2" x14ac:dyDescent="0.25">
      <c r="A5" s="7" t="s">
        <v>344</v>
      </c>
      <c r="B5" s="9">
        <v>5.4324324324324325</v>
      </c>
    </row>
    <row r="6" spans="1:2" x14ac:dyDescent="0.25">
      <c r="A6" s="7" t="s">
        <v>345</v>
      </c>
      <c r="B6" s="9">
        <v>8.8173076923076916</v>
      </c>
    </row>
    <row r="7" spans="1:2" x14ac:dyDescent="0.25">
      <c r="A7" s="7" t="s">
        <v>300</v>
      </c>
      <c r="B7" s="9">
        <v>8.2258064516129039</v>
      </c>
    </row>
  </sheetData>
  <pageMargins left="0.7" right="0.7" top="0.75" bottom="0.75" header="0.3" footer="0.3"/>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10EC4-05E9-4AB7-B81F-F2ADD5B5F728}">
  <dimension ref="A4:H48"/>
  <sheetViews>
    <sheetView topLeftCell="B26" workbookViewId="0">
      <selection sqref="A1:XFD157"/>
    </sheetView>
  </sheetViews>
  <sheetFormatPr baseColWidth="10" defaultRowHeight="12.5" x14ac:dyDescent="0.25"/>
  <cols>
    <col min="1" max="1" width="23.453125" style="11" bestFit="1" customWidth="1"/>
    <col min="2" max="2" width="22.90625" bestFit="1" customWidth="1"/>
    <col min="3" max="3" width="8.7265625" bestFit="1" customWidth="1"/>
    <col min="4" max="4" width="8.453125" bestFit="1" customWidth="1"/>
    <col min="5" max="5" width="4.453125" bestFit="1" customWidth="1"/>
    <col min="6" max="6" width="8.6328125" bestFit="1" customWidth="1"/>
    <col min="7" max="7" width="3.26953125" bestFit="1" customWidth="1"/>
    <col min="8" max="10" width="12.08984375" bestFit="1" customWidth="1"/>
    <col min="11" max="14" width="135" bestFit="1" customWidth="1"/>
    <col min="15" max="15" width="137.6328125" bestFit="1" customWidth="1"/>
    <col min="16" max="16" width="140" bestFit="1" customWidth="1"/>
    <col min="17" max="20" width="135" bestFit="1" customWidth="1"/>
    <col min="21" max="21" width="141.7265625" bestFit="1" customWidth="1"/>
    <col min="22" max="22" width="144.08984375" bestFit="1" customWidth="1"/>
    <col min="23" max="28" width="135" bestFit="1" customWidth="1"/>
    <col min="29" max="29" width="141.26953125" bestFit="1" customWidth="1"/>
    <col min="30" max="30" width="143.6328125" bestFit="1" customWidth="1"/>
    <col min="31" max="38" width="135" bestFit="1" customWidth="1"/>
    <col min="39" max="39" width="135.7265625" bestFit="1" customWidth="1"/>
    <col min="40" max="40" width="138.08984375" bestFit="1" customWidth="1"/>
    <col min="41" max="50" width="135" bestFit="1" customWidth="1"/>
    <col min="51" max="51" width="141" bestFit="1" customWidth="1"/>
    <col min="52" max="52" width="143.36328125" bestFit="1" customWidth="1"/>
    <col min="53" max="54" width="135" bestFit="1" customWidth="1"/>
    <col min="55" max="55" width="138.1796875" bestFit="1" customWidth="1"/>
    <col min="56" max="56" width="140.453125" bestFit="1" customWidth="1"/>
    <col min="57" max="57" width="137.6328125" bestFit="1" customWidth="1"/>
    <col min="58" max="58" width="140" bestFit="1" customWidth="1"/>
  </cols>
  <sheetData>
    <row r="4" spans="1:8" x14ac:dyDescent="0.25">
      <c r="A4"/>
      <c r="B4" s="6" t="s">
        <v>301</v>
      </c>
    </row>
    <row r="5" spans="1:8" x14ac:dyDescent="0.25">
      <c r="A5"/>
      <c r="B5" s="27" t="s">
        <v>100</v>
      </c>
      <c r="C5" s="27" t="s">
        <v>99</v>
      </c>
      <c r="D5" s="27" t="s">
        <v>98</v>
      </c>
      <c r="E5" s="27" t="s">
        <v>123</v>
      </c>
      <c r="F5" s="27" t="s">
        <v>189</v>
      </c>
      <c r="G5" s="27" t="s">
        <v>92</v>
      </c>
      <c r="H5" s="27" t="s">
        <v>300</v>
      </c>
    </row>
    <row r="6" spans="1:8" x14ac:dyDescent="0.25">
      <c r="A6" t="s">
        <v>363</v>
      </c>
      <c r="B6" s="8">
        <v>52</v>
      </c>
      <c r="C6" s="8">
        <v>27</v>
      </c>
      <c r="D6" s="8">
        <v>99</v>
      </c>
      <c r="E6" s="8">
        <v>61</v>
      </c>
      <c r="F6" s="8">
        <v>6</v>
      </c>
      <c r="G6" s="8">
        <v>8</v>
      </c>
      <c r="H6" s="8">
        <v>253</v>
      </c>
    </row>
    <row r="8" spans="1:8" x14ac:dyDescent="0.25">
      <c r="A8"/>
      <c r="B8" s="6" t="s">
        <v>301</v>
      </c>
    </row>
    <row r="9" spans="1:8" x14ac:dyDescent="0.25">
      <c r="A9"/>
      <c r="B9" s="27" t="s">
        <v>100</v>
      </c>
      <c r="C9" s="27" t="s">
        <v>99</v>
      </c>
      <c r="D9" s="27" t="s">
        <v>98</v>
      </c>
      <c r="E9" s="27" t="s">
        <v>123</v>
      </c>
      <c r="F9" s="27" t="s">
        <v>189</v>
      </c>
      <c r="G9" s="27" t="s">
        <v>92</v>
      </c>
      <c r="H9" s="27" t="s">
        <v>300</v>
      </c>
    </row>
    <row r="10" spans="1:8" x14ac:dyDescent="0.25">
      <c r="A10" t="s">
        <v>359</v>
      </c>
      <c r="B10" s="8">
        <v>64</v>
      </c>
      <c r="C10" s="8">
        <v>44</v>
      </c>
      <c r="D10" s="8">
        <v>93</v>
      </c>
      <c r="E10" s="8">
        <v>36</v>
      </c>
      <c r="F10" s="8">
        <v>8</v>
      </c>
      <c r="G10" s="8">
        <v>9</v>
      </c>
      <c r="H10" s="8">
        <v>254</v>
      </c>
    </row>
    <row r="12" spans="1:8" x14ac:dyDescent="0.25">
      <c r="A12"/>
      <c r="B12" s="6" t="s">
        <v>301</v>
      </c>
    </row>
    <row r="13" spans="1:8" x14ac:dyDescent="0.25">
      <c r="A13"/>
      <c r="B13" s="27" t="s">
        <v>100</v>
      </c>
      <c r="C13" s="27" t="s">
        <v>99</v>
      </c>
      <c r="D13" s="27" t="s">
        <v>98</v>
      </c>
      <c r="E13" s="27" t="s">
        <v>116</v>
      </c>
      <c r="F13" s="27" t="s">
        <v>189</v>
      </c>
      <c r="G13" s="27" t="s">
        <v>92</v>
      </c>
      <c r="H13" s="27" t="s">
        <v>300</v>
      </c>
    </row>
    <row r="14" spans="1:8" x14ac:dyDescent="0.25">
      <c r="A14" t="s">
        <v>360</v>
      </c>
      <c r="B14" s="8">
        <v>49</v>
      </c>
      <c r="C14" s="8">
        <v>55</v>
      </c>
      <c r="D14" s="8">
        <v>106</v>
      </c>
      <c r="E14" s="8">
        <v>29</v>
      </c>
      <c r="F14" s="8">
        <v>6</v>
      </c>
      <c r="G14" s="8">
        <v>9</v>
      </c>
      <c r="H14" s="8">
        <v>254</v>
      </c>
    </row>
    <row r="16" spans="1:8" x14ac:dyDescent="0.25">
      <c r="A16"/>
      <c r="B16" s="6" t="s">
        <v>301</v>
      </c>
    </row>
    <row r="17" spans="1:8" x14ac:dyDescent="0.25">
      <c r="A17"/>
      <c r="B17" s="27" t="s">
        <v>100</v>
      </c>
      <c r="C17" s="27" t="s">
        <v>99</v>
      </c>
      <c r="D17" s="27" t="s">
        <v>98</v>
      </c>
      <c r="E17" s="27" t="s">
        <v>116</v>
      </c>
      <c r="F17" s="27" t="s">
        <v>189</v>
      </c>
      <c r="G17" s="27" t="s">
        <v>92</v>
      </c>
      <c r="H17" s="27" t="s">
        <v>300</v>
      </c>
    </row>
    <row r="18" spans="1:8" x14ac:dyDescent="0.25">
      <c r="A18" t="s">
        <v>361</v>
      </c>
      <c r="B18" s="8">
        <v>43</v>
      </c>
      <c r="C18" s="8">
        <v>45</v>
      </c>
      <c r="D18" s="8">
        <v>101</v>
      </c>
      <c r="E18" s="8">
        <v>48</v>
      </c>
      <c r="F18" s="8">
        <v>6</v>
      </c>
      <c r="G18" s="8">
        <v>10</v>
      </c>
      <c r="H18" s="8">
        <v>253</v>
      </c>
    </row>
    <row r="20" spans="1:8" x14ac:dyDescent="0.25">
      <c r="A20"/>
      <c r="B20" s="6" t="s">
        <v>301</v>
      </c>
    </row>
    <row r="21" spans="1:8" x14ac:dyDescent="0.25">
      <c r="A21"/>
      <c r="B21" s="27" t="s">
        <v>100</v>
      </c>
      <c r="C21" s="27" t="s">
        <v>99</v>
      </c>
      <c r="D21" s="27" t="s">
        <v>98</v>
      </c>
      <c r="E21" s="27" t="s">
        <v>116</v>
      </c>
      <c r="F21" s="27" t="s">
        <v>189</v>
      </c>
      <c r="G21" s="27" t="s">
        <v>92</v>
      </c>
      <c r="H21" s="27" t="s">
        <v>300</v>
      </c>
    </row>
    <row r="22" spans="1:8" x14ac:dyDescent="0.25">
      <c r="A22" t="s">
        <v>362</v>
      </c>
      <c r="B22" s="8">
        <v>43</v>
      </c>
      <c r="C22" s="8">
        <v>44</v>
      </c>
      <c r="D22" s="8">
        <v>114</v>
      </c>
      <c r="E22" s="8">
        <v>37</v>
      </c>
      <c r="F22" s="8">
        <v>6</v>
      </c>
      <c r="G22" s="8">
        <v>10</v>
      </c>
      <c r="H22" s="8">
        <v>254</v>
      </c>
    </row>
    <row r="24" spans="1:8" x14ac:dyDescent="0.25">
      <c r="A24"/>
      <c r="B24" s="6" t="s">
        <v>301</v>
      </c>
    </row>
    <row r="25" spans="1:8" x14ac:dyDescent="0.25">
      <c r="A25"/>
      <c r="B25" s="27" t="s">
        <v>100</v>
      </c>
      <c r="C25" s="27" t="s">
        <v>99</v>
      </c>
      <c r="D25" s="27" t="s">
        <v>98</v>
      </c>
      <c r="E25" s="27" t="s">
        <v>116</v>
      </c>
      <c r="F25" s="27" t="s">
        <v>189</v>
      </c>
      <c r="G25" s="27" t="s">
        <v>92</v>
      </c>
      <c r="H25" s="27" t="s">
        <v>300</v>
      </c>
    </row>
    <row r="26" spans="1:8" x14ac:dyDescent="0.25">
      <c r="A26" t="s">
        <v>364</v>
      </c>
      <c r="B26" s="8">
        <v>69</v>
      </c>
      <c r="C26" s="8">
        <v>43</v>
      </c>
      <c r="D26" s="8">
        <v>103</v>
      </c>
      <c r="E26" s="8">
        <v>26</v>
      </c>
      <c r="F26" s="8">
        <v>3</v>
      </c>
      <c r="G26" s="8">
        <v>10</v>
      </c>
      <c r="H26" s="8">
        <v>254</v>
      </c>
    </row>
    <row r="28" spans="1:8" x14ac:dyDescent="0.25">
      <c r="B28" s="6" t="s">
        <v>301</v>
      </c>
    </row>
    <row r="29" spans="1:8" x14ac:dyDescent="0.25">
      <c r="B29" s="27" t="s">
        <v>100</v>
      </c>
      <c r="C29" s="27" t="s">
        <v>99</v>
      </c>
      <c r="D29" s="27" t="s">
        <v>98</v>
      </c>
      <c r="E29" s="27" t="s">
        <v>123</v>
      </c>
      <c r="F29" s="27" t="s">
        <v>189</v>
      </c>
      <c r="G29" s="27" t="s">
        <v>92</v>
      </c>
      <c r="H29" s="27" t="s">
        <v>300</v>
      </c>
    </row>
    <row r="30" spans="1:8" ht="25" x14ac:dyDescent="0.25">
      <c r="A30" s="11" t="s">
        <v>365</v>
      </c>
      <c r="B30" s="8">
        <v>87</v>
      </c>
      <c r="C30" s="8">
        <v>39</v>
      </c>
      <c r="D30" s="8">
        <v>81</v>
      </c>
      <c r="E30" s="8">
        <v>28</v>
      </c>
      <c r="F30" s="8">
        <v>7</v>
      </c>
      <c r="G30" s="8">
        <v>12</v>
      </c>
      <c r="H30" s="8">
        <v>254</v>
      </c>
    </row>
    <row r="32" spans="1:8" ht="13" x14ac:dyDescent="0.3">
      <c r="B32" s="26" t="s">
        <v>100</v>
      </c>
      <c r="C32" s="26" t="s">
        <v>99</v>
      </c>
      <c r="D32" s="26" t="s">
        <v>98</v>
      </c>
      <c r="E32" s="26" t="s">
        <v>123</v>
      </c>
      <c r="F32" s="26" t="s">
        <v>189</v>
      </c>
      <c r="G32" s="26" t="s">
        <v>92</v>
      </c>
      <c r="H32" s="26" t="s">
        <v>300</v>
      </c>
    </row>
    <row r="33" spans="1:8" ht="13" x14ac:dyDescent="0.3">
      <c r="A33" s="26" t="s">
        <v>363</v>
      </c>
      <c r="B33" s="23">
        <f>GETPIVOTDATA("11. Comment évaluez-vous la performance actuelle du SNIS au niveau de votre structure sur les différents critères ci-dessous ? Compétences",$A$4,"11. Comment évaluez-vous la performance actuelle du SNIS au niveau de votre structure sur les différents critères ci-dessous ? Compétences","Inexistant")</f>
        <v>52</v>
      </c>
      <c r="C33" s="23">
        <f>GETPIVOTDATA("11. Comment évaluez-vous la performance actuelle du SNIS au niveau de votre structure sur les différents critères ci-dessous ? Compétences",$A$4,"11. Comment évaluez-vous la performance actuelle du SNIS au niveau de votre structure sur les différents critères ci-dessous ? Compétences","médiocre")</f>
        <v>27</v>
      </c>
      <c r="D33" s="23">
        <f>GETPIVOTDATA("11. Comment évaluez-vous la performance actuelle du SNIS au niveau de votre structure sur les différents critères ci-dessous ? Compétences",$A$4,"11. Comment évaluez-vous la performance actuelle du SNIS au niveau de votre structure sur les différents critères ci-dessous ? Compétences","passable")</f>
        <v>99</v>
      </c>
      <c r="E33" s="23">
        <f>GETPIVOTDATA("11. Comment évaluez-vous la performance actuelle du SNIS au niveau de votre structure sur les différents critères ci-dessous ? Compétences",$A$4,"11. Comment évaluez-vous la performance actuelle du SNIS au niveau de votre structure sur les différents critères ci-dessous ? Compétences","bien")</f>
        <v>61</v>
      </c>
      <c r="F33" s="23">
        <f>GETPIVOTDATA("11. Comment évaluez-vous la performance actuelle du SNIS au niveau de votre structure sur les différents critères ci-dessous ? Compétences",$A$4,"11. Comment évaluez-vous la performance actuelle du SNIS au niveau de votre structure sur les différents critères ci-dessous ? Compétences","excellent")</f>
        <v>6</v>
      </c>
      <c r="G33" s="23">
        <f>GETPIVOTDATA("11. Comment évaluez-vous la performance actuelle du SNIS au niveau de votre structure sur les différents critères ci-dessous ? Compétences",$A$4,"11. Comment évaluez-vous la performance actuelle du SNIS au niveau de votre structure sur les différents critères ci-dessous ? Compétences","NA")</f>
        <v>8</v>
      </c>
      <c r="H33" s="23">
        <f>GETPIVOTDATA("11. Comment évaluez-vous la performance actuelle du SNIS au niveau de votre structure sur les différents critères ci-dessous ? Compétences",$A$4)</f>
        <v>253</v>
      </c>
    </row>
    <row r="34" spans="1:8" ht="13" x14ac:dyDescent="0.3">
      <c r="A34" s="26" t="s">
        <v>359</v>
      </c>
      <c r="B34" s="23">
        <f>GETPIVOTDATA("11. Comment évaluez-vous la performance actuelle du SNIS au niveau de votre structure sur les différents critères ci-dessous ? Outils et SI",$A$8,"11. Comment évaluez-vous la performance actuelle du SNIS au niveau de votre structure sur les différents critères ci-dessous ? Outils et SI","Inexistant")</f>
        <v>64</v>
      </c>
      <c r="C34" s="23">
        <f>GETPIVOTDATA("11. Comment évaluez-vous la performance actuelle du SNIS au niveau de votre structure sur les différents critères ci-dessous ? Outils et SI",$A$8,"11. Comment évaluez-vous la performance actuelle du SNIS au niveau de votre structure sur les différents critères ci-dessous ? Outils et SI","médiocre")</f>
        <v>44</v>
      </c>
      <c r="D34" s="23">
        <f>GETPIVOTDATA("11. Comment évaluez-vous la performance actuelle du SNIS au niveau de votre structure sur les différents critères ci-dessous ? Outils et SI",$A$8,"11. Comment évaluez-vous la performance actuelle du SNIS au niveau de votre structure sur les différents critères ci-dessous ? Outils et SI","passable")</f>
        <v>93</v>
      </c>
      <c r="E34" s="23">
        <f>GETPIVOTDATA("11. Comment évaluez-vous la performance actuelle du SNIS au niveau de votre structure sur les différents critères ci-dessous ? Outils et SI",$A$8,"11. Comment évaluez-vous la performance actuelle du SNIS au niveau de votre structure sur les différents critères ci-dessous ? Outils et SI","bien")</f>
        <v>36</v>
      </c>
      <c r="F34" s="23">
        <f>GETPIVOTDATA("11. Comment évaluez-vous la performance actuelle du SNIS au niveau de votre structure sur les différents critères ci-dessous ? Outils et SI",$A$8,"11. Comment évaluez-vous la performance actuelle du SNIS au niveau de votre structure sur les différents critères ci-dessous ? Outils et SI","Excellent")</f>
        <v>8</v>
      </c>
      <c r="G34" s="23">
        <f>GETPIVOTDATA("11. Comment évaluez-vous la performance actuelle du SNIS au niveau de votre structure sur les différents critères ci-dessous ? Outils et SI",$A$8,"11. Comment évaluez-vous la performance actuelle du SNIS au niveau de votre structure sur les différents critères ci-dessous ? Outils et SI","NA")</f>
        <v>9</v>
      </c>
      <c r="H34" s="23">
        <f>GETPIVOTDATA("11. Comment évaluez-vous la performance actuelle du SNIS au niveau de votre structure sur les différents critères ci-dessous ? Outils et SI",$A$8)</f>
        <v>254</v>
      </c>
    </row>
    <row r="35" spans="1:8" ht="13" x14ac:dyDescent="0.3">
      <c r="A35" s="26" t="s">
        <v>360</v>
      </c>
      <c r="B35" s="23">
        <f>GETPIVOTDATA("11. Comment évaluez-vous la performance actuelle du SNIS au niveau de votre structure sur les différents critères ci-dessous ? Procédures",$A$12,"11. Comment évaluez-vous la performance actuelle du SNIS au niveau de votre structure sur les différents critères ci-dessous ? Procédures","Inexistant")</f>
        <v>49</v>
      </c>
      <c r="C35" s="23">
        <f>GETPIVOTDATA("11. Comment évaluez-vous la performance actuelle du SNIS au niveau de votre structure sur les différents critères ci-dessous ? Procédures",$A$12,"11. Comment évaluez-vous la performance actuelle du SNIS au niveau de votre structure sur les différents critères ci-dessous ? Procédures","médiocre")</f>
        <v>55</v>
      </c>
      <c r="D35" s="23">
        <f>GETPIVOTDATA("11. Comment évaluez-vous la performance actuelle du SNIS au niveau de votre structure sur les différents critères ci-dessous ? Procédures",$A$12,"11. Comment évaluez-vous la performance actuelle du SNIS au niveau de votre structure sur les différents critères ci-dessous ? Procédures","passable")</f>
        <v>106</v>
      </c>
      <c r="E35" s="23">
        <f>GETPIVOTDATA("11. Comment évaluez-vous la performance actuelle du SNIS au niveau de votre structure sur les différents critères ci-dessous ? Procédures",$A$12,"11. Comment évaluez-vous la performance actuelle du SNIS au niveau de votre structure sur les différents critères ci-dessous ? Procédures","Bien")</f>
        <v>29</v>
      </c>
      <c r="F35" s="23">
        <f>GETPIVOTDATA("11. Comment évaluez-vous la performance actuelle du SNIS au niveau de votre structure sur les différents critères ci-dessous ? Procédures",$A$12,"11. Comment évaluez-vous la performance actuelle du SNIS au niveau de votre structure sur les différents critères ci-dessous ? Procédures","Excellent")</f>
        <v>6</v>
      </c>
      <c r="G35" s="23">
        <f>GETPIVOTDATA("11. Comment évaluez-vous la performance actuelle du SNIS au niveau de votre structure sur les différents critères ci-dessous ? Procédures",$A$12,"11. Comment évaluez-vous la performance actuelle du SNIS au niveau de votre structure sur les différents critères ci-dessous ? Procédures","NA")</f>
        <v>9</v>
      </c>
      <c r="H35" s="23">
        <f>GETPIVOTDATA("11. Comment évaluez-vous la performance actuelle du SNIS au niveau de votre structure sur les différents critères ci-dessous ? Procédures",$A$12)</f>
        <v>254</v>
      </c>
    </row>
    <row r="36" spans="1:8" ht="13" x14ac:dyDescent="0.3">
      <c r="A36" s="26" t="s">
        <v>361</v>
      </c>
      <c r="B36" s="23">
        <f>GETPIVOTDATA("11. Comment évaluez-vous la performance actuelle du SNIS au niveau de votre structure sur les différents critères ci-dessous ? Organisation",$A$16,"11. Comment évaluez-vous la performance actuelle du SNIS au niveau de votre structure sur les différents critères ci-dessous ? Organisation","Inexistant")</f>
        <v>43</v>
      </c>
      <c r="C36" s="23">
        <f>GETPIVOTDATA("11. Comment évaluez-vous la performance actuelle du SNIS au niveau de votre structure sur les différents critères ci-dessous ? Organisation",$A$16,"11. Comment évaluez-vous la performance actuelle du SNIS au niveau de votre structure sur les différents critères ci-dessous ? Organisation","médiocre")</f>
        <v>45</v>
      </c>
      <c r="D36" s="23">
        <f>GETPIVOTDATA("11. Comment évaluez-vous la performance actuelle du SNIS au niveau de votre structure sur les différents critères ci-dessous ? Organisation",$A$16,"11. Comment évaluez-vous la performance actuelle du SNIS au niveau de votre structure sur les différents critères ci-dessous ? Organisation","passable")</f>
        <v>101</v>
      </c>
      <c r="E36" s="23">
        <f>GETPIVOTDATA("11. Comment évaluez-vous la performance actuelle du SNIS au niveau de votre structure sur les différents critères ci-dessous ? Organisation",$A$16,"11. Comment évaluez-vous la performance actuelle du SNIS au niveau de votre structure sur les différents critères ci-dessous ? Organisation","Bien")</f>
        <v>48</v>
      </c>
      <c r="F36" s="23">
        <f>GETPIVOTDATA("11. Comment évaluez-vous la performance actuelle du SNIS au niveau de votre structure sur les différents critères ci-dessous ? Organisation",$A$16,"11. Comment évaluez-vous la performance actuelle du SNIS au niveau de votre structure sur les différents critères ci-dessous ? Organisation","excellent")</f>
        <v>6</v>
      </c>
      <c r="G36" s="23">
        <f>GETPIVOTDATA("11. Comment évaluez-vous la performance actuelle du SNIS au niveau de votre structure sur les différents critères ci-dessous ? Organisation",$A$16,"11. Comment évaluez-vous la performance actuelle du SNIS au niveau de votre structure sur les différents critères ci-dessous ? Organisation","NA")</f>
        <v>10</v>
      </c>
      <c r="H36" s="23">
        <f>GETPIVOTDATA("11. Comment évaluez-vous la performance actuelle du SNIS au niveau de votre structure sur les différents critères ci-dessous ? Organisation",$A$16)</f>
        <v>253</v>
      </c>
    </row>
    <row r="37" spans="1:8" ht="13" x14ac:dyDescent="0.3">
      <c r="A37" s="26" t="s">
        <v>362</v>
      </c>
      <c r="B37" s="23">
        <f>GETPIVOTDATA("11. Comment évaluez-vous la performance actuelle du SNIS au niveau de votre structure sur les différents critères ci-dessous ? Comportements",$A$20,"11. Comment évaluez-vous la performance actuelle du SNIS au niveau de votre structure sur les différents critères ci-dessous ? Comportements","Inexistant")</f>
        <v>43</v>
      </c>
      <c r="C37" s="23">
        <f>GETPIVOTDATA("11. Comment évaluez-vous la performance actuelle du SNIS au niveau de votre structure sur les différents critères ci-dessous ? Comportements",$A$20,"11. Comment évaluez-vous la performance actuelle du SNIS au niveau de votre structure sur les différents critères ci-dessous ? Comportements","médiocre")</f>
        <v>44</v>
      </c>
      <c r="D37" s="23">
        <f>GETPIVOTDATA("11. Comment évaluez-vous la performance actuelle du SNIS au niveau de votre structure sur les différents critères ci-dessous ? Comportements",$A$20,"11. Comment évaluez-vous la performance actuelle du SNIS au niveau de votre structure sur les différents critères ci-dessous ? Comportements","passable")</f>
        <v>114</v>
      </c>
      <c r="E37" s="23">
        <f>GETPIVOTDATA("11. Comment évaluez-vous la performance actuelle du SNIS au niveau de votre structure sur les différents critères ci-dessous ? Comportements",$A$20,"11. Comment évaluez-vous la performance actuelle du SNIS au niveau de votre structure sur les différents critères ci-dessous ? Comportements","Bien")</f>
        <v>37</v>
      </c>
      <c r="F37" s="23">
        <f>GETPIVOTDATA("11. Comment évaluez-vous la performance actuelle du SNIS au niveau de votre structure sur les différents critères ci-dessous ? Comportements",$A$20,"11. Comment évaluez-vous la performance actuelle du SNIS au niveau de votre structure sur les différents critères ci-dessous ? Comportements","Excellent")</f>
        <v>6</v>
      </c>
      <c r="G37" s="23">
        <f>GETPIVOTDATA("11. Comment évaluez-vous la performance actuelle du SNIS au niveau de votre structure sur les différents critères ci-dessous ? Comportements",$A$20,"11. Comment évaluez-vous la performance actuelle du SNIS au niveau de votre structure sur les différents critères ci-dessous ? Comportements","NA")</f>
        <v>10</v>
      </c>
      <c r="H37" s="23">
        <f>GETPIVOTDATA("11. Comment évaluez-vous la performance actuelle du SNIS au niveau de votre structure sur les différents critères ci-dessous ? Comportements",$A$20)</f>
        <v>254</v>
      </c>
    </row>
    <row r="38" spans="1:8" ht="13" x14ac:dyDescent="0.3">
      <c r="A38" s="26" t="s">
        <v>364</v>
      </c>
      <c r="B38" s="23">
        <f>GETPIVOTDATA("11. Comment évaluez-vous la performance actuelle du SNIS au niveau de votre structure sur les différents critères ci-dessous ? Système de contrôle",$A$24,"11. Comment évaluez-vous la performance actuelle du SNIS au niveau de votre structure sur les différents critères ci-dessous ? Système de contrôle","Inexistant")</f>
        <v>69</v>
      </c>
      <c r="C38" s="23">
        <f>GETPIVOTDATA("11. Comment évaluez-vous la performance actuelle du SNIS au niveau de votre structure sur les différents critères ci-dessous ? Système de contrôle",$A$24,"11. Comment évaluez-vous la performance actuelle du SNIS au niveau de votre structure sur les différents critères ci-dessous ? Système de contrôle","médiocre")</f>
        <v>43</v>
      </c>
      <c r="D38" s="23">
        <f>GETPIVOTDATA("11. Comment évaluez-vous la performance actuelle du SNIS au niveau de votre structure sur les différents critères ci-dessous ? Système de contrôle",$A$24,"11. Comment évaluez-vous la performance actuelle du SNIS au niveau de votre structure sur les différents critères ci-dessous ? Système de contrôle","passable")</f>
        <v>103</v>
      </c>
      <c r="E38" s="23">
        <f>GETPIVOTDATA("11. Comment évaluez-vous la performance actuelle du SNIS au niveau de votre structure sur les différents critères ci-dessous ? Système de contrôle",$A$24,"11. Comment évaluez-vous la performance actuelle du SNIS au niveau de votre structure sur les différents critères ci-dessous ? Système de contrôle","Bien")</f>
        <v>26</v>
      </c>
      <c r="F38" s="23">
        <f>GETPIVOTDATA("11. Comment évaluez-vous la performance actuelle du SNIS au niveau de votre structure sur les différents critères ci-dessous ? Système de contrôle",$A$24,"11. Comment évaluez-vous la performance actuelle du SNIS au niveau de votre structure sur les différents critères ci-dessous ? Système de contrôle","Excellent")</f>
        <v>3</v>
      </c>
      <c r="G38" s="23">
        <f>GETPIVOTDATA("11. Comment évaluez-vous la performance actuelle du SNIS au niveau de votre structure sur les différents critères ci-dessous ? Système de contrôle",$A$24,"11. Comment évaluez-vous la performance actuelle du SNIS au niveau de votre structure sur les différents critères ci-dessous ? Système de contrôle","NA")</f>
        <v>10</v>
      </c>
      <c r="H38" s="23">
        <f>GETPIVOTDATA("11. Comment évaluez-vous la performance actuelle du SNIS au niveau de votre structure sur les différents critères ci-dessous ? Système de contrôle",$A$24)</f>
        <v>254</v>
      </c>
    </row>
    <row r="39" spans="1:8" ht="13" x14ac:dyDescent="0.3">
      <c r="A39" s="26" t="s">
        <v>365</v>
      </c>
      <c r="B39" s="23">
        <f>GETPIVOTDATA("11. Comment évaluez-vous la performance actuelle du SNIS au niveau de votre structure sur les différents critères ci-dessous ? Culture et rites",$A$28,"11. Comment évaluez-vous la performance actuelle du SNIS au niveau de votre structure sur les différents critères ci-dessous ? Culture et rites","Inexistant")</f>
        <v>87</v>
      </c>
      <c r="C39" s="23">
        <f>GETPIVOTDATA("11. Comment évaluez-vous la performance actuelle du SNIS au niveau de votre structure sur les différents critères ci-dessous ? Culture et rites",$A$28,"11. Comment évaluez-vous la performance actuelle du SNIS au niveau de votre structure sur les différents critères ci-dessous ? Culture et rites","médiocre")</f>
        <v>39</v>
      </c>
      <c r="D39" s="23">
        <f>GETPIVOTDATA("11. Comment évaluez-vous la performance actuelle du SNIS au niveau de votre structure sur les différents critères ci-dessous ? Culture et rites",$A$28,"11. Comment évaluez-vous la performance actuelle du SNIS au niveau de votre structure sur les différents critères ci-dessous ? Culture et rites","passable")</f>
        <v>81</v>
      </c>
      <c r="E39" s="23">
        <f>GETPIVOTDATA("11. Comment évaluez-vous la performance actuelle du SNIS au niveau de votre structure sur les différents critères ci-dessous ? Culture et rites",$A$28,"11. Comment évaluez-vous la performance actuelle du SNIS au niveau de votre structure sur les différents critères ci-dessous ? Culture et rites","bien")</f>
        <v>28</v>
      </c>
      <c r="F39" s="23">
        <f>GETPIVOTDATA("11. Comment évaluez-vous la performance actuelle du SNIS au niveau de votre structure sur les différents critères ci-dessous ? Culture et rites",$A$28,"11. Comment évaluez-vous la performance actuelle du SNIS au niveau de votre structure sur les différents critères ci-dessous ? Culture et rites","Excellent")</f>
        <v>7</v>
      </c>
      <c r="G39" s="23">
        <f>GETPIVOTDATA("11. Comment évaluez-vous la performance actuelle du SNIS au niveau de votre structure sur les différents critères ci-dessous ? Culture et rites",$A$28,"11. Comment évaluez-vous la performance actuelle du SNIS au niveau de votre structure sur les différents critères ci-dessous ? Culture et rites","NA")</f>
        <v>12</v>
      </c>
      <c r="H39" s="23">
        <f>GETPIVOTDATA("11. Comment évaluez-vous la performance actuelle du SNIS au niveau de votre structure sur les différents critères ci-dessous ? Culture et rites",$A$28)</f>
        <v>254</v>
      </c>
    </row>
    <row r="41" spans="1:8" ht="13" x14ac:dyDescent="0.3">
      <c r="B41" s="26" t="s">
        <v>100</v>
      </c>
      <c r="C41" s="26" t="s">
        <v>99</v>
      </c>
      <c r="D41" s="26" t="s">
        <v>98</v>
      </c>
      <c r="E41" s="26" t="s">
        <v>123</v>
      </c>
      <c r="F41" s="26" t="s">
        <v>189</v>
      </c>
      <c r="G41" s="26" t="s">
        <v>92</v>
      </c>
      <c r="H41" s="26" t="s">
        <v>300</v>
      </c>
    </row>
    <row r="42" spans="1:8" ht="13" x14ac:dyDescent="0.3">
      <c r="A42" s="26" t="s">
        <v>60</v>
      </c>
      <c r="B42" s="24">
        <f>B33/$H$33</f>
        <v>0.20553359683794467</v>
      </c>
      <c r="C42" s="24">
        <f t="shared" ref="C42:H42" si="0">C33/$H$33</f>
        <v>0.1067193675889328</v>
      </c>
      <c r="D42" s="24">
        <f t="shared" si="0"/>
        <v>0.39130434782608697</v>
      </c>
      <c r="E42" s="24">
        <f t="shared" si="0"/>
        <v>0.24110671936758893</v>
      </c>
      <c r="F42" s="24">
        <f t="shared" si="0"/>
        <v>2.3715415019762844E-2</v>
      </c>
      <c r="G42" s="24">
        <f t="shared" si="0"/>
        <v>3.1620553359683792E-2</v>
      </c>
      <c r="H42" s="23">
        <f t="shared" si="0"/>
        <v>1</v>
      </c>
    </row>
    <row r="43" spans="1:8" ht="13" x14ac:dyDescent="0.3">
      <c r="A43" s="26" t="s">
        <v>61</v>
      </c>
      <c r="B43" s="24">
        <f t="shared" ref="B43:G43" si="1">B34/$H43</f>
        <v>0.96969696969696972</v>
      </c>
      <c r="C43" s="24">
        <f t="shared" si="1"/>
        <v>0.66666666666666663</v>
      </c>
      <c r="D43" s="24">
        <f t="shared" si="1"/>
        <v>1.4090909090909092</v>
      </c>
      <c r="E43" s="24">
        <f t="shared" si="1"/>
        <v>0.54545454545454541</v>
      </c>
      <c r="F43" s="24">
        <f t="shared" si="1"/>
        <v>0.12121212121212122</v>
      </c>
      <c r="G43" s="24">
        <f t="shared" si="1"/>
        <v>0.13636363636363635</v>
      </c>
      <c r="H43" s="23">
        <v>66</v>
      </c>
    </row>
    <row r="44" spans="1:8" ht="13" x14ac:dyDescent="0.3">
      <c r="A44" s="26" t="s">
        <v>62</v>
      </c>
      <c r="B44" s="24">
        <f t="shared" ref="B44:G48" si="2">B35/$H44</f>
        <v>0.74242424242424243</v>
      </c>
      <c r="C44" s="24">
        <f t="shared" si="2"/>
        <v>0.83333333333333337</v>
      </c>
      <c r="D44" s="24">
        <f t="shared" si="2"/>
        <v>1.606060606060606</v>
      </c>
      <c r="E44" s="24">
        <f t="shared" si="2"/>
        <v>0.43939393939393939</v>
      </c>
      <c r="F44" s="24">
        <f t="shared" si="2"/>
        <v>9.0909090909090912E-2</v>
      </c>
      <c r="G44" s="24">
        <f t="shared" si="2"/>
        <v>0.13636363636363635</v>
      </c>
      <c r="H44" s="23">
        <v>66</v>
      </c>
    </row>
    <row r="45" spans="1:8" ht="13" x14ac:dyDescent="0.3">
      <c r="A45" s="26" t="s">
        <v>63</v>
      </c>
      <c r="B45" s="24">
        <f t="shared" si="2"/>
        <v>0.65151515151515149</v>
      </c>
      <c r="C45" s="24">
        <f t="shared" si="2"/>
        <v>0.68181818181818177</v>
      </c>
      <c r="D45" s="24">
        <f t="shared" si="2"/>
        <v>1.5303030303030303</v>
      </c>
      <c r="E45" s="24">
        <f t="shared" si="2"/>
        <v>0.72727272727272729</v>
      </c>
      <c r="F45" s="24">
        <f t="shared" si="2"/>
        <v>9.0909090909090912E-2</v>
      </c>
      <c r="G45" s="24">
        <f t="shared" si="2"/>
        <v>0.15151515151515152</v>
      </c>
      <c r="H45" s="23">
        <v>66</v>
      </c>
    </row>
    <row r="46" spans="1:8" ht="13" x14ac:dyDescent="0.3">
      <c r="A46" s="26" t="s">
        <v>64</v>
      </c>
      <c r="B46" s="24">
        <f t="shared" si="2"/>
        <v>0.65151515151515149</v>
      </c>
      <c r="C46" s="24">
        <f t="shared" si="2"/>
        <v>0.66666666666666663</v>
      </c>
      <c r="D46" s="24">
        <f t="shared" si="2"/>
        <v>1.7272727272727273</v>
      </c>
      <c r="E46" s="24">
        <f>E37/$H46</f>
        <v>0.56060606060606055</v>
      </c>
      <c r="F46" s="24">
        <f t="shared" si="2"/>
        <v>9.0909090909090912E-2</v>
      </c>
      <c r="G46" s="24">
        <f t="shared" si="2"/>
        <v>0.15151515151515152</v>
      </c>
      <c r="H46" s="23">
        <v>66</v>
      </c>
    </row>
    <row r="47" spans="1:8" ht="13" x14ac:dyDescent="0.3">
      <c r="A47" s="26" t="s">
        <v>65</v>
      </c>
      <c r="B47" s="24">
        <f t="shared" si="2"/>
        <v>1.0454545454545454</v>
      </c>
      <c r="C47" s="24">
        <f t="shared" si="2"/>
        <v>0.65151515151515149</v>
      </c>
      <c r="D47" s="24">
        <f t="shared" si="2"/>
        <v>1.5606060606060606</v>
      </c>
      <c r="E47" s="24">
        <f t="shared" si="2"/>
        <v>0.39393939393939392</v>
      </c>
      <c r="F47" s="24">
        <f t="shared" si="2"/>
        <v>4.5454545454545456E-2</v>
      </c>
      <c r="G47" s="24">
        <f t="shared" si="2"/>
        <v>0.15151515151515152</v>
      </c>
      <c r="H47" s="23">
        <v>66</v>
      </c>
    </row>
    <row r="48" spans="1:8" ht="13" x14ac:dyDescent="0.3">
      <c r="A48" s="26" t="s">
        <v>66</v>
      </c>
      <c r="B48" s="24">
        <f t="shared" si="2"/>
        <v>1.3181818181818181</v>
      </c>
      <c r="C48" s="24">
        <f t="shared" si="2"/>
        <v>0.59090909090909094</v>
      </c>
      <c r="D48" s="24">
        <f t="shared" si="2"/>
        <v>1.2272727272727273</v>
      </c>
      <c r="E48" s="24">
        <f t="shared" si="2"/>
        <v>0.42424242424242425</v>
      </c>
      <c r="F48" s="24">
        <f t="shared" si="2"/>
        <v>0.10606060606060606</v>
      </c>
      <c r="G48" s="24">
        <f t="shared" si="2"/>
        <v>0.18181818181818182</v>
      </c>
      <c r="H48" s="23">
        <v>66</v>
      </c>
    </row>
  </sheetData>
  <pageMargins left="0.7" right="0.7" top="0.75" bottom="0.75" header="0.3" footer="0.3"/>
  <drawing r:id="rId8"/>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4F539-E354-438A-9FB2-4E01982FD001}">
  <dimension ref="A3:C25"/>
  <sheetViews>
    <sheetView topLeftCell="A9" workbookViewId="0">
      <selection sqref="A1:XFD157"/>
    </sheetView>
  </sheetViews>
  <sheetFormatPr baseColWidth="10" defaultRowHeight="12.5" x14ac:dyDescent="0.25"/>
  <cols>
    <col min="1" max="1" width="78.36328125" customWidth="1"/>
    <col min="2" max="2" width="34.54296875" bestFit="1" customWidth="1"/>
    <col min="3" max="3" width="15.7265625" customWidth="1"/>
    <col min="4" max="4" width="16.08984375" customWidth="1"/>
    <col min="5" max="5" width="22.1796875" customWidth="1"/>
    <col min="6" max="11" width="95.36328125" bestFit="1" customWidth="1"/>
    <col min="12" max="12" width="12.08984375" bestFit="1" customWidth="1"/>
  </cols>
  <sheetData>
    <row r="3" spans="1:3" x14ac:dyDescent="0.25">
      <c r="A3" s="6" t="s">
        <v>299</v>
      </c>
      <c r="B3" t="s">
        <v>341</v>
      </c>
    </row>
    <row r="4" spans="1:3" x14ac:dyDescent="0.25">
      <c r="A4" s="7" t="s">
        <v>190</v>
      </c>
      <c r="B4" s="8">
        <v>12</v>
      </c>
    </row>
    <row r="5" spans="1:3" x14ac:dyDescent="0.25">
      <c r="A5" s="7" t="s">
        <v>181</v>
      </c>
      <c r="B5" s="8">
        <v>4</v>
      </c>
    </row>
    <row r="6" spans="1:3" x14ac:dyDescent="0.25">
      <c r="A6" s="7" t="s">
        <v>150</v>
      </c>
      <c r="B6" s="8">
        <v>12</v>
      </c>
    </row>
    <row r="7" spans="1:3" x14ac:dyDescent="0.25">
      <c r="A7" s="7" t="s">
        <v>101</v>
      </c>
      <c r="B7" s="8">
        <v>21</v>
      </c>
    </row>
    <row r="8" spans="1:3" x14ac:dyDescent="0.25">
      <c r="A8" s="7" t="s">
        <v>131</v>
      </c>
      <c r="B8" s="8">
        <v>10</v>
      </c>
    </row>
    <row r="9" spans="1:3" x14ac:dyDescent="0.25">
      <c r="A9" s="7" t="s">
        <v>149</v>
      </c>
      <c r="B9" s="8">
        <v>4</v>
      </c>
    </row>
    <row r="10" spans="1:3" x14ac:dyDescent="0.25">
      <c r="A10" s="7" t="s">
        <v>193</v>
      </c>
      <c r="B10" s="8">
        <v>7</v>
      </c>
    </row>
    <row r="11" spans="1:3" x14ac:dyDescent="0.25">
      <c r="A11" s="7" t="s">
        <v>132</v>
      </c>
      <c r="B11" s="8">
        <v>37</v>
      </c>
    </row>
    <row r="12" spans="1:3" x14ac:dyDescent="0.25">
      <c r="A12" s="7" t="s">
        <v>102</v>
      </c>
      <c r="B12" s="8">
        <v>40</v>
      </c>
    </row>
    <row r="13" spans="1:3" x14ac:dyDescent="0.25">
      <c r="A13" s="7" t="s">
        <v>300</v>
      </c>
      <c r="B13" s="8">
        <v>147</v>
      </c>
    </row>
    <row r="15" spans="1:3" s="2" customFormat="1" ht="40" customHeight="1" x14ac:dyDescent="0.25">
      <c r="A15" s="45" t="s">
        <v>299</v>
      </c>
      <c r="B15" s="45" t="s">
        <v>341</v>
      </c>
      <c r="C15" s="45" t="s">
        <v>341</v>
      </c>
    </row>
    <row r="16" spans="1:3" x14ac:dyDescent="0.25">
      <c r="A16" s="23" t="s">
        <v>190</v>
      </c>
      <c r="B16" s="23">
        <v>4</v>
      </c>
      <c r="C16" s="24">
        <f>B16/$B$25</f>
        <v>6.3492063492063489E-2</v>
      </c>
    </row>
    <row r="17" spans="1:3" x14ac:dyDescent="0.25">
      <c r="A17" s="23" t="s">
        <v>181</v>
      </c>
      <c r="B17" s="23">
        <v>4</v>
      </c>
      <c r="C17" s="24">
        <f t="shared" ref="C17:C25" si="0">B17/$B$25</f>
        <v>6.3492063492063489E-2</v>
      </c>
    </row>
    <row r="18" spans="1:3" x14ac:dyDescent="0.25">
      <c r="A18" s="23" t="s">
        <v>150</v>
      </c>
      <c r="B18" s="23">
        <v>8</v>
      </c>
      <c r="C18" s="24">
        <f t="shared" si="0"/>
        <v>0.12698412698412698</v>
      </c>
    </row>
    <row r="19" spans="1:3" x14ac:dyDescent="0.25">
      <c r="A19" s="23" t="s">
        <v>101</v>
      </c>
      <c r="B19" s="23">
        <v>5</v>
      </c>
      <c r="C19" s="24">
        <f t="shared" si="0"/>
        <v>7.9365079365079361E-2</v>
      </c>
    </row>
    <row r="20" spans="1:3" x14ac:dyDescent="0.25">
      <c r="A20" s="23" t="s">
        <v>131</v>
      </c>
      <c r="B20" s="23">
        <v>9</v>
      </c>
      <c r="C20" s="24">
        <f t="shared" si="0"/>
        <v>0.14285714285714285</v>
      </c>
    </row>
    <row r="21" spans="1:3" x14ac:dyDescent="0.25">
      <c r="A21" s="23" t="s">
        <v>149</v>
      </c>
      <c r="B21" s="23">
        <v>2</v>
      </c>
      <c r="C21" s="24">
        <f t="shared" si="0"/>
        <v>3.1746031746031744E-2</v>
      </c>
    </row>
    <row r="22" spans="1:3" x14ac:dyDescent="0.25">
      <c r="A22" s="23" t="s">
        <v>193</v>
      </c>
      <c r="B22" s="23">
        <v>5</v>
      </c>
      <c r="C22" s="24">
        <f t="shared" si="0"/>
        <v>7.9365079365079361E-2</v>
      </c>
    </row>
    <row r="23" spans="1:3" x14ac:dyDescent="0.25">
      <c r="A23" s="23" t="s">
        <v>132</v>
      </c>
      <c r="B23" s="23">
        <v>16</v>
      </c>
      <c r="C23" s="24">
        <f t="shared" si="0"/>
        <v>0.25396825396825395</v>
      </c>
    </row>
    <row r="24" spans="1:3" x14ac:dyDescent="0.25">
      <c r="A24" s="23" t="s">
        <v>102</v>
      </c>
      <c r="B24" s="23">
        <v>10</v>
      </c>
      <c r="C24" s="24">
        <f t="shared" si="0"/>
        <v>0.15873015873015872</v>
      </c>
    </row>
    <row r="25" spans="1:3" x14ac:dyDescent="0.25">
      <c r="A25" s="23" t="s">
        <v>300</v>
      </c>
      <c r="B25" s="23">
        <v>63</v>
      </c>
      <c r="C25" s="24">
        <f t="shared" si="0"/>
        <v>1</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18</vt:i4>
      </vt:variant>
    </vt:vector>
  </HeadingPairs>
  <TitlesOfParts>
    <vt:vector size="18" baseType="lpstr">
      <vt:lpstr>Base de données</vt:lpstr>
      <vt:lpstr>Tableau de bord</vt:lpstr>
      <vt:lpstr>liste</vt:lpstr>
      <vt:lpstr>1.a</vt:lpstr>
      <vt:lpstr>1.b</vt:lpstr>
      <vt:lpstr>1.c</vt:lpstr>
      <vt:lpstr>2.a</vt:lpstr>
      <vt:lpstr>3.a</vt:lpstr>
      <vt:lpstr>3.b</vt:lpstr>
      <vt:lpstr>3.c</vt:lpstr>
      <vt:lpstr>4.a</vt:lpstr>
      <vt:lpstr>5.a</vt:lpstr>
      <vt:lpstr>5.b</vt:lpstr>
      <vt:lpstr>6.a</vt:lpstr>
      <vt:lpstr>6.b</vt:lpstr>
      <vt:lpstr>8.a</vt:lpstr>
      <vt:lpstr>11.a</vt:lpstr>
      <vt:lpstr>Feuil3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Deschryver, Pauline</dc:creator>
  <cp:lastModifiedBy>Deschryver, Pauline</cp:lastModifiedBy>
  <dcterms:created xsi:type="dcterms:W3CDTF">2018-06-01T13:51:38Z</dcterms:created>
  <dcterms:modified xsi:type="dcterms:W3CDTF">2018-06-06T09:25:04Z</dcterms:modified>
</cp:coreProperties>
</file>