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Bureau\marchés publics\27-05\"/>
    </mc:Choice>
  </mc:AlternateContent>
  <bookViews>
    <workbookView xWindow="0" yWindow="0" windowWidth="27810" windowHeight="12420" tabRatio="602"/>
  </bookViews>
  <sheets>
    <sheet name="Nota" sheetId="14" r:id="rId1"/>
    <sheet name="Auto-controle N° 1" sheetId="35" r:id="rId2"/>
    <sheet name="Auto-controle N° 2" sheetId="17" r:id="rId3"/>
    <sheet name="Auto-controle N° 3" sheetId="16" r:id="rId4"/>
    <sheet name="Mode emploi N° 1" sheetId="15" r:id="rId5"/>
    <sheet name="Abattoir ORIGINAL" sheetId="22" r:id="rId6"/>
  </sheets>
  <definedNames>
    <definedName name="_xlnm._FilterDatabase" localSheetId="0" hidden="1">Nota!#REF!</definedName>
    <definedName name="_xlnm.Print_Area" localSheetId="5">'Abattoir ORIGINAL'!$A$1:$T$63</definedName>
    <definedName name="_xlnm.Print_Area" localSheetId="1">'Auto-controle N° 1'!$A$1:$U$222</definedName>
    <definedName name="_xlnm.Print_Area" localSheetId="4">'Mode emploi N° 1'!$A$1:$S$233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4" i="16" l="1"/>
  <c r="N220" i="35"/>
  <c r="M220" i="35"/>
  <c r="C220" i="35"/>
  <c r="B220" i="35"/>
  <c r="N219" i="35"/>
  <c r="M219" i="35"/>
  <c r="C219" i="35"/>
  <c r="B219" i="35"/>
  <c r="N218" i="35"/>
  <c r="M218" i="35"/>
  <c r="C218" i="35"/>
  <c r="B218" i="35"/>
  <c r="N217" i="35"/>
  <c r="M217" i="35"/>
  <c r="C217" i="35"/>
  <c r="B217" i="35"/>
  <c r="N216" i="35"/>
  <c r="M216" i="35"/>
  <c r="C216" i="35"/>
  <c r="B216" i="35"/>
  <c r="N215" i="35"/>
  <c r="M215" i="35"/>
  <c r="C215" i="35"/>
  <c r="B215" i="35"/>
  <c r="N214" i="35"/>
  <c r="M214" i="35"/>
  <c r="C214" i="35"/>
  <c r="B214" i="35"/>
  <c r="N213" i="35"/>
  <c r="M213" i="35"/>
  <c r="C213" i="35"/>
  <c r="B213" i="35"/>
  <c r="N212" i="35"/>
  <c r="M212" i="35"/>
  <c r="C212" i="35"/>
  <c r="B212" i="35"/>
  <c r="N211" i="35"/>
  <c r="M211" i="35"/>
  <c r="C211" i="35"/>
  <c r="B211" i="35"/>
  <c r="N210" i="35"/>
  <c r="M210" i="35"/>
  <c r="C210" i="35"/>
  <c r="B210" i="35"/>
  <c r="N209" i="35"/>
  <c r="M209" i="35"/>
  <c r="C209" i="35"/>
  <c r="B209" i="35"/>
  <c r="N208" i="35"/>
  <c r="M208" i="35"/>
  <c r="C208" i="35"/>
  <c r="B208" i="35"/>
  <c r="N207" i="35"/>
  <c r="M207" i="35"/>
  <c r="C207" i="35"/>
  <c r="B207" i="35"/>
  <c r="N206" i="35"/>
  <c r="M206" i="35"/>
  <c r="C31" i="35"/>
  <c r="C33" i="35"/>
  <c r="C34" i="35"/>
  <c r="C35" i="35"/>
  <c r="C36" i="35"/>
  <c r="C12" i="35"/>
  <c r="C13" i="35"/>
  <c r="C14" i="35"/>
  <c r="C15" i="35"/>
  <c r="C16" i="35"/>
  <c r="C17" i="35"/>
  <c r="C18" i="35"/>
  <c r="C19" i="35"/>
  <c r="C20" i="35"/>
  <c r="C21" i="35"/>
  <c r="C22" i="35"/>
  <c r="C23" i="35"/>
  <c r="C24" i="35"/>
  <c r="C25" i="35"/>
  <c r="C26" i="35"/>
  <c r="C27" i="35"/>
  <c r="C28" i="35"/>
  <c r="C29" i="35"/>
  <c r="C30" i="35"/>
  <c r="C37" i="35"/>
  <c r="C38" i="35"/>
  <c r="C39" i="35"/>
  <c r="C40" i="35"/>
  <c r="C41" i="35"/>
  <c r="C42" i="35"/>
  <c r="C43" i="35"/>
  <c r="C44" i="35"/>
  <c r="C45" i="35"/>
  <c r="C46" i="35"/>
  <c r="C47" i="35"/>
  <c r="C48" i="35"/>
  <c r="C49" i="35"/>
  <c r="C50" i="35"/>
  <c r="C51" i="35"/>
  <c r="C52" i="35"/>
  <c r="C54" i="35"/>
  <c r="C55" i="35"/>
  <c r="C56" i="35"/>
  <c r="C57" i="35"/>
  <c r="C58" i="35"/>
  <c r="C59" i="35"/>
  <c r="C60" i="35"/>
  <c r="C61" i="35"/>
  <c r="C62" i="35"/>
  <c r="C63" i="35"/>
  <c r="C64" i="35"/>
  <c r="C65" i="35"/>
  <c r="C66" i="35"/>
  <c r="C67" i="35"/>
  <c r="C68" i="35"/>
  <c r="C69" i="35"/>
  <c r="C70" i="35"/>
  <c r="C71" i="35"/>
  <c r="C72" i="35"/>
  <c r="C73" i="35"/>
  <c r="C75" i="35"/>
  <c r="C76" i="35"/>
  <c r="C77" i="35"/>
  <c r="C78" i="35"/>
  <c r="C79" i="35"/>
  <c r="C80" i="35"/>
  <c r="C81" i="35"/>
  <c r="C82" i="35"/>
  <c r="C83" i="35"/>
  <c r="C84" i="35"/>
  <c r="C85" i="35"/>
  <c r="C86" i="35"/>
  <c r="C87" i="35"/>
  <c r="C88" i="35"/>
  <c r="C89" i="35"/>
  <c r="C90" i="35"/>
  <c r="C91" i="35"/>
  <c r="C92" i="35"/>
  <c r="C93" i="35"/>
  <c r="C94" i="35"/>
  <c r="C96" i="35"/>
  <c r="C97" i="35"/>
  <c r="C98" i="35"/>
  <c r="C99" i="35"/>
  <c r="C100" i="35"/>
  <c r="C101" i="35"/>
  <c r="C102" i="35"/>
  <c r="C103" i="35"/>
  <c r="C104" i="35"/>
  <c r="C105" i="35"/>
  <c r="C106" i="35"/>
  <c r="C107" i="35"/>
  <c r="C108" i="35"/>
  <c r="C109" i="35"/>
  <c r="C110" i="35"/>
  <c r="C111" i="35"/>
  <c r="C112" i="35"/>
  <c r="C113" i="35"/>
  <c r="C114" i="35"/>
  <c r="C115" i="35"/>
  <c r="C117" i="35"/>
  <c r="C118" i="35"/>
  <c r="C119" i="35"/>
  <c r="C120" i="35"/>
  <c r="C121" i="35"/>
  <c r="C122" i="35"/>
  <c r="C123" i="35"/>
  <c r="C124" i="35"/>
  <c r="C125" i="35"/>
  <c r="C126" i="35"/>
  <c r="C127" i="35"/>
  <c r="C128" i="35"/>
  <c r="C129" i="35"/>
  <c r="C130" i="35"/>
  <c r="C131" i="35"/>
  <c r="C132" i="35"/>
  <c r="C133" i="35"/>
  <c r="C134" i="35"/>
  <c r="C135" i="35"/>
  <c r="C136" i="35"/>
  <c r="C138" i="35"/>
  <c r="C139" i="35"/>
  <c r="C140" i="35"/>
  <c r="C141" i="35"/>
  <c r="C142" i="35"/>
  <c r="C143" i="35"/>
  <c r="C144" i="35"/>
  <c r="C145" i="35"/>
  <c r="C146" i="35"/>
  <c r="C147" i="35"/>
  <c r="C148" i="35"/>
  <c r="C149" i="35"/>
  <c r="C150" i="35"/>
  <c r="C151" i="35"/>
  <c r="C152" i="35"/>
  <c r="C153" i="35"/>
  <c r="C154" i="35"/>
  <c r="C155" i="35"/>
  <c r="C156" i="35"/>
  <c r="C157" i="35"/>
  <c r="C159" i="35"/>
  <c r="C160" i="35"/>
  <c r="C161" i="35"/>
  <c r="C162" i="35"/>
  <c r="C163" i="35"/>
  <c r="C164" i="35"/>
  <c r="C165" i="35"/>
  <c r="C166" i="35"/>
  <c r="C167" i="35"/>
  <c r="C168" i="35"/>
  <c r="C169" i="35"/>
  <c r="C170" i="35"/>
  <c r="C171" i="35"/>
  <c r="C172" i="35"/>
  <c r="C173" i="35"/>
  <c r="C174" i="35"/>
  <c r="C175" i="35"/>
  <c r="C176" i="35"/>
  <c r="C177" i="35"/>
  <c r="C178" i="35"/>
  <c r="C180" i="35"/>
  <c r="C181" i="35"/>
  <c r="C182" i="35"/>
  <c r="C183" i="35"/>
  <c r="C184" i="35"/>
  <c r="C185" i="35"/>
  <c r="C186" i="35"/>
  <c r="C187" i="35"/>
  <c r="C188" i="35"/>
  <c r="C189" i="35"/>
  <c r="C190" i="35"/>
  <c r="C191" i="35"/>
  <c r="C192" i="35"/>
  <c r="C193" i="35"/>
  <c r="C194" i="35"/>
  <c r="C195" i="35"/>
  <c r="C196" i="35"/>
  <c r="C197" i="35"/>
  <c r="C198" i="35"/>
  <c r="C199" i="35"/>
  <c r="C201" i="35"/>
  <c r="C202" i="35"/>
  <c r="C203" i="35"/>
  <c r="C204" i="35"/>
  <c r="C205" i="35"/>
  <c r="C206" i="35"/>
  <c r="B206" i="35"/>
  <c r="N205" i="35"/>
  <c r="M205" i="35"/>
  <c r="B205" i="35"/>
  <c r="N204" i="35"/>
  <c r="M204" i="35"/>
  <c r="B204" i="35"/>
  <c r="N12" i="35"/>
  <c r="N13" i="35"/>
  <c r="N14" i="35"/>
  <c r="N15" i="35"/>
  <c r="N16" i="35"/>
  <c r="N17" i="35"/>
  <c r="N18" i="35"/>
  <c r="N19" i="35"/>
  <c r="N20" i="35"/>
  <c r="N21" i="35"/>
  <c r="N22" i="35"/>
  <c r="N23" i="35"/>
  <c r="N24" i="35"/>
  <c r="N25" i="35"/>
  <c r="N26" i="35"/>
  <c r="N27" i="35"/>
  <c r="N28" i="35"/>
  <c r="N29" i="35"/>
  <c r="N30" i="35"/>
  <c r="N31" i="35"/>
  <c r="N33" i="35"/>
  <c r="N34" i="35"/>
  <c r="N35" i="35"/>
  <c r="N36" i="35"/>
  <c r="N37" i="35"/>
  <c r="N38" i="35"/>
  <c r="N39" i="35"/>
  <c r="N40" i="35"/>
  <c r="N41" i="35"/>
  <c r="N42" i="35"/>
  <c r="N43" i="35"/>
  <c r="N44" i="35"/>
  <c r="N45" i="35"/>
  <c r="N46" i="35"/>
  <c r="N47" i="35"/>
  <c r="N48" i="35"/>
  <c r="N49" i="35"/>
  <c r="N50" i="35"/>
  <c r="N51" i="35"/>
  <c r="N52" i="35"/>
  <c r="N54" i="35"/>
  <c r="N55" i="35"/>
  <c r="N56" i="35"/>
  <c r="N57" i="35"/>
  <c r="N58" i="35"/>
  <c r="N59" i="35"/>
  <c r="N60" i="35"/>
  <c r="N61" i="35"/>
  <c r="N62" i="35"/>
  <c r="N63" i="35"/>
  <c r="N64" i="35"/>
  <c r="N65" i="35"/>
  <c r="N66" i="35"/>
  <c r="N67" i="35"/>
  <c r="N68" i="35"/>
  <c r="N69" i="35"/>
  <c r="N70" i="35"/>
  <c r="N71" i="35"/>
  <c r="N72" i="35"/>
  <c r="N73" i="35"/>
  <c r="N75" i="35"/>
  <c r="N76" i="35"/>
  <c r="N77" i="35"/>
  <c r="N78" i="35"/>
  <c r="N79" i="35"/>
  <c r="N80" i="35"/>
  <c r="N81" i="35"/>
  <c r="N82" i="35"/>
  <c r="N83" i="35"/>
  <c r="N84" i="35"/>
  <c r="N85" i="35"/>
  <c r="N86" i="35"/>
  <c r="N87" i="35"/>
  <c r="N88" i="35"/>
  <c r="N89" i="35"/>
  <c r="N90" i="35"/>
  <c r="N91" i="35"/>
  <c r="N92" i="35"/>
  <c r="N93" i="35"/>
  <c r="N94" i="35"/>
  <c r="N96" i="35"/>
  <c r="N97" i="35"/>
  <c r="N98" i="35"/>
  <c r="N99" i="35"/>
  <c r="N100" i="35"/>
  <c r="N101" i="35"/>
  <c r="N102" i="35"/>
  <c r="N103" i="35"/>
  <c r="N104" i="35"/>
  <c r="N105" i="35"/>
  <c r="N106" i="35"/>
  <c r="N107" i="35"/>
  <c r="N108" i="35"/>
  <c r="N109" i="35"/>
  <c r="N110" i="35"/>
  <c r="N111" i="35"/>
  <c r="N112" i="35"/>
  <c r="N113" i="35"/>
  <c r="N114" i="35"/>
  <c r="N115" i="35"/>
  <c r="N117" i="35"/>
  <c r="N118" i="35"/>
  <c r="N119" i="35"/>
  <c r="N120" i="35"/>
  <c r="N121" i="35"/>
  <c r="N122" i="35"/>
  <c r="N123" i="35"/>
  <c r="N124" i="35"/>
  <c r="N125" i="35"/>
  <c r="N126" i="35"/>
  <c r="N127" i="35"/>
  <c r="N128" i="35"/>
  <c r="N129" i="35"/>
  <c r="N130" i="35"/>
  <c r="N131" i="35"/>
  <c r="N132" i="35"/>
  <c r="N133" i="35"/>
  <c r="N134" i="35"/>
  <c r="N135" i="35"/>
  <c r="N136" i="35"/>
  <c r="N138" i="35"/>
  <c r="N139" i="35"/>
  <c r="N140" i="35"/>
  <c r="N141" i="35"/>
  <c r="N142" i="35"/>
  <c r="N143" i="35"/>
  <c r="N144" i="35"/>
  <c r="N145" i="35"/>
  <c r="N146" i="35"/>
  <c r="N147" i="35"/>
  <c r="N148" i="35"/>
  <c r="N149" i="35"/>
  <c r="N150" i="35"/>
  <c r="N151" i="35"/>
  <c r="N152" i="35"/>
  <c r="N153" i="35"/>
  <c r="N154" i="35"/>
  <c r="N155" i="35"/>
  <c r="N156" i="35"/>
  <c r="N157" i="35"/>
  <c r="N159" i="35"/>
  <c r="N160" i="35"/>
  <c r="N161" i="35"/>
  <c r="N162" i="35"/>
  <c r="N163" i="35"/>
  <c r="N164" i="35"/>
  <c r="N165" i="35"/>
  <c r="N166" i="35"/>
  <c r="N167" i="35"/>
  <c r="N168" i="35"/>
  <c r="N169" i="35"/>
  <c r="N170" i="35"/>
  <c r="N171" i="35"/>
  <c r="N172" i="35"/>
  <c r="N173" i="35"/>
  <c r="N174" i="35"/>
  <c r="N175" i="35"/>
  <c r="N176" i="35"/>
  <c r="N177" i="35"/>
  <c r="N178" i="35"/>
  <c r="N180" i="35"/>
  <c r="N181" i="35"/>
  <c r="N182" i="35"/>
  <c r="N183" i="35"/>
  <c r="N184" i="35"/>
  <c r="N185" i="35"/>
  <c r="N186" i="35"/>
  <c r="N187" i="35"/>
  <c r="N188" i="35"/>
  <c r="N189" i="35"/>
  <c r="N190" i="35"/>
  <c r="N191" i="35"/>
  <c r="N192" i="35"/>
  <c r="N193" i="35"/>
  <c r="N194" i="35"/>
  <c r="N195" i="35"/>
  <c r="N196" i="35"/>
  <c r="N197" i="35"/>
  <c r="N198" i="35"/>
  <c r="N199" i="35"/>
  <c r="N201" i="35"/>
  <c r="N202" i="35"/>
  <c r="N203" i="35"/>
  <c r="M203" i="35"/>
  <c r="B203" i="35"/>
  <c r="M202" i="35"/>
  <c r="B202" i="35"/>
  <c r="M201" i="35"/>
  <c r="B201" i="35"/>
  <c r="M199" i="35"/>
  <c r="B199" i="35"/>
  <c r="M198" i="35"/>
  <c r="B198" i="35"/>
  <c r="M197" i="35"/>
  <c r="B197" i="35"/>
  <c r="M196" i="35"/>
  <c r="B196" i="35"/>
  <c r="M195" i="35"/>
  <c r="B195" i="35"/>
  <c r="M194" i="35"/>
  <c r="B194" i="35"/>
  <c r="M193" i="35"/>
  <c r="B193" i="35"/>
  <c r="M192" i="35"/>
  <c r="B192" i="35"/>
  <c r="M191" i="35"/>
  <c r="B191" i="35"/>
  <c r="M190" i="35"/>
  <c r="B190" i="35"/>
  <c r="M189" i="35"/>
  <c r="B189" i="35"/>
  <c r="M188" i="35"/>
  <c r="B188" i="35"/>
  <c r="M187" i="35"/>
  <c r="B187" i="35"/>
  <c r="M186" i="35"/>
  <c r="B186" i="35"/>
  <c r="M185" i="35"/>
  <c r="B185" i="35"/>
  <c r="M184" i="35"/>
  <c r="B184" i="35"/>
  <c r="M183" i="35"/>
  <c r="B183" i="35"/>
  <c r="M182" i="35"/>
  <c r="B182" i="35"/>
  <c r="M181" i="35"/>
  <c r="B181" i="35"/>
  <c r="M180" i="35"/>
  <c r="B180" i="35"/>
  <c r="M178" i="35"/>
  <c r="B178" i="35"/>
  <c r="M177" i="35"/>
  <c r="B177" i="35"/>
  <c r="M176" i="35"/>
  <c r="B176" i="35"/>
  <c r="M175" i="35"/>
  <c r="B175" i="35"/>
  <c r="M174" i="35"/>
  <c r="B174" i="35"/>
  <c r="M173" i="35"/>
  <c r="B173" i="35"/>
  <c r="M172" i="35"/>
  <c r="B172" i="35"/>
  <c r="M171" i="35"/>
  <c r="B171" i="35"/>
  <c r="M170" i="35"/>
  <c r="B170" i="35"/>
  <c r="M169" i="35"/>
  <c r="B169" i="35"/>
  <c r="M168" i="35"/>
  <c r="B168" i="35"/>
  <c r="M167" i="35"/>
  <c r="B167" i="35"/>
  <c r="M166" i="35"/>
  <c r="B166" i="35"/>
  <c r="M165" i="35"/>
  <c r="B165" i="35"/>
  <c r="M164" i="35"/>
  <c r="B164" i="35"/>
  <c r="M163" i="35"/>
  <c r="B163" i="35"/>
  <c r="M162" i="35"/>
  <c r="B162" i="35"/>
  <c r="M161" i="35"/>
  <c r="B161" i="35"/>
  <c r="M160" i="35"/>
  <c r="B160" i="35"/>
  <c r="M159" i="35"/>
  <c r="B159" i="35"/>
  <c r="M157" i="35"/>
  <c r="B157" i="35"/>
  <c r="M156" i="35"/>
  <c r="B156" i="35"/>
  <c r="M155" i="35"/>
  <c r="B155" i="35"/>
  <c r="M154" i="35"/>
  <c r="B154" i="35"/>
  <c r="M153" i="35"/>
  <c r="B153" i="35"/>
  <c r="M152" i="35"/>
  <c r="B152" i="35"/>
  <c r="M151" i="35"/>
  <c r="B151" i="35"/>
  <c r="M150" i="35"/>
  <c r="B150" i="35"/>
  <c r="M149" i="35"/>
  <c r="B149" i="35"/>
  <c r="M148" i="35"/>
  <c r="B148" i="35"/>
  <c r="M147" i="35"/>
  <c r="B147" i="35"/>
  <c r="M146" i="35"/>
  <c r="B146" i="35"/>
  <c r="M145" i="35"/>
  <c r="B145" i="35"/>
  <c r="M144" i="35"/>
  <c r="B144" i="35"/>
  <c r="M143" i="35"/>
  <c r="B143" i="35"/>
  <c r="M142" i="35"/>
  <c r="B142" i="35"/>
  <c r="M141" i="35"/>
  <c r="B141" i="35"/>
  <c r="M140" i="35"/>
  <c r="B140" i="35"/>
  <c r="M139" i="35"/>
  <c r="B139" i="35"/>
  <c r="M138" i="35"/>
  <c r="B138" i="35"/>
  <c r="M136" i="35"/>
  <c r="B136" i="35"/>
  <c r="M135" i="35"/>
  <c r="B135" i="35"/>
  <c r="M134" i="35"/>
  <c r="B134" i="35"/>
  <c r="M133" i="35"/>
  <c r="B133" i="35"/>
  <c r="M132" i="35"/>
  <c r="B132" i="35"/>
  <c r="AE131" i="35"/>
  <c r="M131" i="35"/>
  <c r="B131" i="35"/>
  <c r="AD130" i="35" a="1"/>
  <c r="AD130" i="35"/>
  <c r="AF130" i="35"/>
  <c r="AE130" i="35"/>
  <c r="W130" i="35" a="1"/>
  <c r="W130" i="35"/>
  <c r="Y130" i="35"/>
  <c r="X130" i="35"/>
  <c r="M130" i="35"/>
  <c r="B130" i="35"/>
  <c r="AD129" i="35" a="1"/>
  <c r="AD129" i="35"/>
  <c r="AF129" i="35"/>
  <c r="AE129" i="35"/>
  <c r="W129" i="35" a="1"/>
  <c r="W129" i="35"/>
  <c r="Y129" i="35"/>
  <c r="X129" i="35"/>
  <c r="M129" i="35"/>
  <c r="B129" i="35"/>
  <c r="AD128" i="35" a="1"/>
  <c r="AD128" i="35"/>
  <c r="AF128" i="35"/>
  <c r="AE128" i="35"/>
  <c r="W128" i="35" a="1"/>
  <c r="W128" i="35"/>
  <c r="Y128" i="35"/>
  <c r="X128" i="35"/>
  <c r="M128" i="35"/>
  <c r="B128" i="35"/>
  <c r="AD127" i="35" a="1"/>
  <c r="AD127" i="35"/>
  <c r="AF127" i="35"/>
  <c r="AE127" i="35"/>
  <c r="W127" i="35" a="1"/>
  <c r="W127" i="35"/>
  <c r="Y127" i="35"/>
  <c r="X127" i="35"/>
  <c r="M127" i="35"/>
  <c r="B127" i="35"/>
  <c r="AD126" i="35" a="1"/>
  <c r="AD126" i="35"/>
  <c r="AF126" i="35"/>
  <c r="AE126" i="35"/>
  <c r="W126" i="35" a="1"/>
  <c r="W126" i="35"/>
  <c r="Y126" i="35"/>
  <c r="X126" i="35"/>
  <c r="M126" i="35"/>
  <c r="B126" i="35"/>
  <c r="AD125" i="35" a="1"/>
  <c r="AD125" i="35"/>
  <c r="AF125" i="35"/>
  <c r="AE125" i="35"/>
  <c r="W125" i="35" a="1"/>
  <c r="W125" i="35"/>
  <c r="Y125" i="35"/>
  <c r="X125" i="35"/>
  <c r="M125" i="35"/>
  <c r="B125" i="35"/>
  <c r="AD124" i="35" a="1"/>
  <c r="AD124" i="35"/>
  <c r="AF124" i="35"/>
  <c r="AE124" i="35"/>
  <c r="W124" i="35" a="1"/>
  <c r="W124" i="35"/>
  <c r="Y124" i="35"/>
  <c r="X124" i="35"/>
  <c r="M124" i="35"/>
  <c r="B124" i="35"/>
  <c r="AD123" i="35" a="1"/>
  <c r="AD123" i="35"/>
  <c r="AF123" i="35"/>
  <c r="AE123" i="35"/>
  <c r="W123" i="35" a="1"/>
  <c r="W123" i="35"/>
  <c r="Y123" i="35"/>
  <c r="X123" i="35"/>
  <c r="M123" i="35"/>
  <c r="B123" i="35"/>
  <c r="AD122" i="35" a="1"/>
  <c r="AD122" i="35"/>
  <c r="AF122" i="35"/>
  <c r="AE122" i="35"/>
  <c r="W122" i="35" a="1"/>
  <c r="W122" i="35"/>
  <c r="Y122" i="35"/>
  <c r="X122" i="35"/>
  <c r="M122" i="35"/>
  <c r="B122" i="35"/>
  <c r="AD121" i="35" a="1"/>
  <c r="AD121" i="35"/>
  <c r="AF121" i="35"/>
  <c r="AE121" i="35"/>
  <c r="W121" i="35" a="1"/>
  <c r="W121" i="35"/>
  <c r="Y121" i="35"/>
  <c r="X121" i="35"/>
  <c r="M121" i="35"/>
  <c r="B121" i="35"/>
  <c r="AD120" i="35" a="1"/>
  <c r="AD120" i="35"/>
  <c r="AF120" i="35"/>
  <c r="AE120" i="35"/>
  <c r="W120" i="35" a="1"/>
  <c r="W120" i="35"/>
  <c r="Y120" i="35"/>
  <c r="X120" i="35"/>
  <c r="M120" i="35"/>
  <c r="B120" i="35"/>
  <c r="AD119" i="35" a="1"/>
  <c r="AD119" i="35"/>
  <c r="AF119" i="35"/>
  <c r="AE119" i="35"/>
  <c r="W119" i="35" a="1"/>
  <c r="W119" i="35"/>
  <c r="Y119" i="35"/>
  <c r="X119" i="35"/>
  <c r="M119" i="35"/>
  <c r="B119" i="35"/>
  <c r="AD118" i="35" a="1"/>
  <c r="AD118" i="35"/>
  <c r="AF118" i="35"/>
  <c r="AE118" i="35"/>
  <c r="W118" i="35" a="1"/>
  <c r="W118" i="35"/>
  <c r="Y118" i="35"/>
  <c r="X118" i="35"/>
  <c r="M118" i="35"/>
  <c r="B118" i="35"/>
  <c r="AD117" i="35" a="1"/>
  <c r="AD117" i="35"/>
  <c r="AF117" i="35"/>
  <c r="AE117" i="35"/>
  <c r="W117" i="35" a="1"/>
  <c r="W117" i="35"/>
  <c r="Y117" i="35"/>
  <c r="X117" i="35"/>
  <c r="M117" i="35"/>
  <c r="B117" i="35"/>
  <c r="AD116" i="35" a="1"/>
  <c r="AD116" i="35"/>
  <c r="AF116" i="35"/>
  <c r="AE116" i="35"/>
  <c r="W116" i="35" a="1"/>
  <c r="W116" i="35"/>
  <c r="Y116" i="35"/>
  <c r="X116" i="35"/>
  <c r="AD115" i="35" a="1"/>
  <c r="AD115" i="35"/>
  <c r="AF115" i="35"/>
  <c r="AE115" i="35"/>
  <c r="W115" i="35" a="1"/>
  <c r="W115" i="35"/>
  <c r="Y115" i="35"/>
  <c r="X115" i="35"/>
  <c r="M115" i="35"/>
  <c r="B115" i="35"/>
  <c r="AD114" i="35" a="1"/>
  <c r="AD114" i="35"/>
  <c r="AF114" i="35"/>
  <c r="AE114" i="35"/>
  <c r="W114" i="35" a="1"/>
  <c r="W114" i="35"/>
  <c r="Y114" i="35"/>
  <c r="X114" i="35"/>
  <c r="M114" i="35"/>
  <c r="B114" i="35"/>
  <c r="AD113" i="35" a="1"/>
  <c r="AD113" i="35"/>
  <c r="AF113" i="35"/>
  <c r="AE113" i="35"/>
  <c r="W113" i="35" a="1"/>
  <c r="W113" i="35"/>
  <c r="Y113" i="35"/>
  <c r="X113" i="35"/>
  <c r="M113" i="35"/>
  <c r="B113" i="35"/>
  <c r="AD112" i="35" a="1"/>
  <c r="AD112" i="35"/>
  <c r="AF112" i="35"/>
  <c r="AE112" i="35"/>
  <c r="W112" i="35" a="1"/>
  <c r="W112" i="35"/>
  <c r="Y112" i="35"/>
  <c r="X112" i="35"/>
  <c r="M112" i="35"/>
  <c r="B112" i="35"/>
  <c r="AD111" i="35" a="1"/>
  <c r="AD111" i="35"/>
  <c r="AF111" i="35"/>
  <c r="AE111" i="35"/>
  <c r="W111" i="35" a="1"/>
  <c r="W111" i="35"/>
  <c r="Y111" i="35"/>
  <c r="X111" i="35"/>
  <c r="M111" i="35"/>
  <c r="B111" i="35"/>
  <c r="AD110" i="35" a="1"/>
  <c r="AD110" i="35"/>
  <c r="AF110" i="35"/>
  <c r="AE110" i="35"/>
  <c r="W110" i="35" a="1"/>
  <c r="W110" i="35"/>
  <c r="Y110" i="35"/>
  <c r="X110" i="35"/>
  <c r="M110" i="35"/>
  <c r="B110" i="35"/>
  <c r="AD109" i="35" a="1"/>
  <c r="AD109" i="35"/>
  <c r="AF109" i="35"/>
  <c r="AE109" i="35"/>
  <c r="W109" i="35" a="1"/>
  <c r="W109" i="35"/>
  <c r="Y109" i="35"/>
  <c r="X109" i="35"/>
  <c r="M109" i="35"/>
  <c r="B109" i="35"/>
  <c r="AD108" i="35" a="1"/>
  <c r="AD108" i="35"/>
  <c r="AF108" i="35"/>
  <c r="AE108" i="35"/>
  <c r="W108" i="35" a="1"/>
  <c r="W108" i="35"/>
  <c r="Y108" i="35"/>
  <c r="X108" i="35"/>
  <c r="M108" i="35"/>
  <c r="B108" i="35"/>
  <c r="AD107" i="35" a="1"/>
  <c r="AD107" i="35"/>
  <c r="AF107" i="35"/>
  <c r="AE107" i="35"/>
  <c r="W107" i="35" a="1"/>
  <c r="W107" i="35"/>
  <c r="Y107" i="35"/>
  <c r="X107" i="35"/>
  <c r="M107" i="35"/>
  <c r="B107" i="35"/>
  <c r="AD106" i="35" a="1"/>
  <c r="AD106" i="35"/>
  <c r="AF106" i="35"/>
  <c r="AE106" i="35"/>
  <c r="W106" i="35" a="1"/>
  <c r="W106" i="35"/>
  <c r="Y106" i="35"/>
  <c r="X106" i="35"/>
  <c r="M106" i="35"/>
  <c r="B106" i="35"/>
  <c r="AD105" i="35" a="1"/>
  <c r="AD105" i="35"/>
  <c r="AF105" i="35"/>
  <c r="AE105" i="35"/>
  <c r="W105" i="35" a="1"/>
  <c r="W105" i="35"/>
  <c r="Y105" i="35"/>
  <c r="X105" i="35"/>
  <c r="M105" i="35"/>
  <c r="B105" i="35"/>
  <c r="AD104" i="35" a="1"/>
  <c r="AD104" i="35"/>
  <c r="AF104" i="35"/>
  <c r="AE104" i="35"/>
  <c r="W104" i="35" a="1"/>
  <c r="W104" i="35"/>
  <c r="Y104" i="35"/>
  <c r="X104" i="35"/>
  <c r="M104" i="35"/>
  <c r="B104" i="35"/>
  <c r="AD103" i="35" a="1"/>
  <c r="AD103" i="35"/>
  <c r="AF103" i="35"/>
  <c r="AE103" i="35"/>
  <c r="W103" i="35" a="1"/>
  <c r="W103" i="35"/>
  <c r="Y103" i="35"/>
  <c r="X103" i="35"/>
  <c r="M103" i="35"/>
  <c r="B103" i="35"/>
  <c r="AD102" i="35" a="1"/>
  <c r="AD102" i="35"/>
  <c r="AF102" i="35"/>
  <c r="AE102" i="35"/>
  <c r="W102" i="35" a="1"/>
  <c r="W102" i="35"/>
  <c r="Y102" i="35"/>
  <c r="X102" i="35"/>
  <c r="M102" i="35"/>
  <c r="B102" i="35"/>
  <c r="AD101" i="35" a="1"/>
  <c r="AD101" i="35"/>
  <c r="AF101" i="35"/>
  <c r="AE101" i="35"/>
  <c r="W101" i="35" a="1"/>
  <c r="W101" i="35"/>
  <c r="Y101" i="35"/>
  <c r="X101" i="35"/>
  <c r="M101" i="35"/>
  <c r="B101" i="35"/>
  <c r="AD100" i="35" a="1"/>
  <c r="AD100" i="35"/>
  <c r="AF100" i="35"/>
  <c r="AE100" i="35"/>
  <c r="W100" i="35" a="1"/>
  <c r="W100" i="35"/>
  <c r="Y100" i="35"/>
  <c r="X100" i="35"/>
  <c r="M100" i="35"/>
  <c r="B100" i="35"/>
  <c r="AD99" i="35" a="1"/>
  <c r="AD99" i="35"/>
  <c r="AF99" i="35"/>
  <c r="AE99" i="35"/>
  <c r="W99" i="35" a="1"/>
  <c r="W99" i="35"/>
  <c r="Y99" i="35"/>
  <c r="X99" i="35"/>
  <c r="M99" i="35"/>
  <c r="B99" i="35"/>
  <c r="AD98" i="35" a="1"/>
  <c r="AD98" i="35"/>
  <c r="AF98" i="35"/>
  <c r="AE98" i="35"/>
  <c r="W98" i="35" a="1"/>
  <c r="W98" i="35"/>
  <c r="Y98" i="35"/>
  <c r="X98" i="35"/>
  <c r="M98" i="35"/>
  <c r="B98" i="35"/>
  <c r="AD97" i="35" a="1"/>
  <c r="AD97" i="35"/>
  <c r="AF97" i="35"/>
  <c r="AE97" i="35"/>
  <c r="W97" i="35" a="1"/>
  <c r="W97" i="35"/>
  <c r="Y97" i="35"/>
  <c r="X97" i="35"/>
  <c r="M97" i="35"/>
  <c r="B97" i="35"/>
  <c r="AD96" i="35" a="1"/>
  <c r="AD96" i="35"/>
  <c r="AF96" i="35"/>
  <c r="AE96" i="35"/>
  <c r="W96" i="35" a="1"/>
  <c r="W96" i="35"/>
  <c r="Y96" i="35"/>
  <c r="X96" i="35"/>
  <c r="M96" i="35"/>
  <c r="B96" i="35"/>
  <c r="AD95" i="35" a="1"/>
  <c r="AD95" i="35"/>
  <c r="AF95" i="35"/>
  <c r="AE95" i="35"/>
  <c r="W95" i="35" a="1"/>
  <c r="W95" i="35"/>
  <c r="Y95" i="35"/>
  <c r="X95" i="35"/>
  <c r="AD94" i="35" a="1"/>
  <c r="AD94" i="35"/>
  <c r="AF94" i="35"/>
  <c r="AE94" i="35"/>
  <c r="W94" i="35" a="1"/>
  <c r="W94" i="35"/>
  <c r="Y94" i="35"/>
  <c r="X94" i="35"/>
  <c r="M94" i="35"/>
  <c r="B94" i="35"/>
  <c r="AD93" i="35" a="1"/>
  <c r="AD93" i="35"/>
  <c r="AF93" i="35"/>
  <c r="AE93" i="35"/>
  <c r="W93" i="35" a="1"/>
  <c r="W93" i="35"/>
  <c r="Y93" i="35"/>
  <c r="X93" i="35"/>
  <c r="M93" i="35"/>
  <c r="B93" i="35"/>
  <c r="AD92" i="35" a="1"/>
  <c r="AD92" i="35"/>
  <c r="AF92" i="35"/>
  <c r="AE92" i="35"/>
  <c r="W92" i="35" a="1"/>
  <c r="W92" i="35"/>
  <c r="Y92" i="35"/>
  <c r="X92" i="35"/>
  <c r="M92" i="35"/>
  <c r="B92" i="35"/>
  <c r="AD91" i="35" a="1"/>
  <c r="AD91" i="35"/>
  <c r="AF91" i="35"/>
  <c r="AE91" i="35"/>
  <c r="W91" i="35" a="1"/>
  <c r="W91" i="35"/>
  <c r="Y91" i="35"/>
  <c r="X91" i="35"/>
  <c r="M91" i="35"/>
  <c r="B91" i="35"/>
  <c r="AD90" i="35" a="1"/>
  <c r="AD90" i="35"/>
  <c r="AF90" i="35"/>
  <c r="AE90" i="35"/>
  <c r="W90" i="35" a="1"/>
  <c r="W90" i="35"/>
  <c r="Y90" i="35"/>
  <c r="X90" i="35"/>
  <c r="M90" i="35"/>
  <c r="B90" i="35"/>
  <c r="AD89" i="35" a="1"/>
  <c r="AD89" i="35"/>
  <c r="AF89" i="35"/>
  <c r="AE89" i="35"/>
  <c r="W89" i="35" a="1"/>
  <c r="W89" i="35"/>
  <c r="Y89" i="35"/>
  <c r="X89" i="35"/>
  <c r="M89" i="35"/>
  <c r="B89" i="35"/>
  <c r="AD88" i="35" a="1"/>
  <c r="AD88" i="35"/>
  <c r="AF88" i="35"/>
  <c r="AE88" i="35"/>
  <c r="W88" i="35" a="1"/>
  <c r="W88" i="35"/>
  <c r="Y88" i="35"/>
  <c r="X88" i="35"/>
  <c r="M88" i="35"/>
  <c r="B88" i="35"/>
  <c r="AD87" i="35" a="1"/>
  <c r="AD87" i="35"/>
  <c r="AF87" i="35"/>
  <c r="AE87" i="35"/>
  <c r="W87" i="35" a="1"/>
  <c r="W87" i="35"/>
  <c r="Y87" i="35"/>
  <c r="X87" i="35"/>
  <c r="M87" i="35"/>
  <c r="B87" i="35"/>
  <c r="AD86" i="35" a="1"/>
  <c r="AD86" i="35"/>
  <c r="AF86" i="35"/>
  <c r="AE86" i="35"/>
  <c r="W86" i="35" a="1"/>
  <c r="W86" i="35"/>
  <c r="Y86" i="35"/>
  <c r="X86" i="35"/>
  <c r="M86" i="35"/>
  <c r="B86" i="35"/>
  <c r="AD85" i="35" a="1"/>
  <c r="AD85" i="35"/>
  <c r="AF85" i="35"/>
  <c r="AE85" i="35"/>
  <c r="W85" i="35" a="1"/>
  <c r="W85" i="35"/>
  <c r="Y85" i="35"/>
  <c r="X85" i="35"/>
  <c r="M85" i="35"/>
  <c r="B85" i="35"/>
  <c r="AD84" i="35" a="1"/>
  <c r="AD84" i="35"/>
  <c r="AF84" i="35"/>
  <c r="AE84" i="35"/>
  <c r="W84" i="35" a="1"/>
  <c r="W84" i="35"/>
  <c r="Y84" i="35"/>
  <c r="X84" i="35"/>
  <c r="M84" i="35"/>
  <c r="B84" i="35"/>
  <c r="AD83" i="35" a="1"/>
  <c r="AD83" i="35"/>
  <c r="AF83" i="35"/>
  <c r="AE83" i="35"/>
  <c r="W83" i="35" a="1"/>
  <c r="W83" i="35"/>
  <c r="Y83" i="35"/>
  <c r="X83" i="35"/>
  <c r="M83" i="35"/>
  <c r="B83" i="35"/>
  <c r="AD82" i="35" a="1"/>
  <c r="AD82" i="35"/>
  <c r="AF82" i="35"/>
  <c r="AE82" i="35"/>
  <c r="W82" i="35" a="1"/>
  <c r="W82" i="35"/>
  <c r="Y82" i="35"/>
  <c r="X82" i="35"/>
  <c r="M82" i="35"/>
  <c r="B82" i="35"/>
  <c r="AD81" i="35" a="1"/>
  <c r="AD81" i="35"/>
  <c r="AF81" i="35"/>
  <c r="AE81" i="35"/>
  <c r="W81" i="35" a="1"/>
  <c r="W81" i="35"/>
  <c r="Y81" i="35"/>
  <c r="X81" i="35"/>
  <c r="M81" i="35"/>
  <c r="B81" i="35"/>
  <c r="AD80" i="35" a="1"/>
  <c r="AD80" i="35"/>
  <c r="AF80" i="35"/>
  <c r="AE80" i="35"/>
  <c r="W80" i="35" a="1"/>
  <c r="W80" i="35"/>
  <c r="Y80" i="35"/>
  <c r="X80" i="35"/>
  <c r="M80" i="35"/>
  <c r="B80" i="35"/>
  <c r="AD79" i="35" a="1"/>
  <c r="AD79" i="35"/>
  <c r="AF79" i="35"/>
  <c r="AE79" i="35"/>
  <c r="W79" i="35" a="1"/>
  <c r="W79" i="35"/>
  <c r="Y79" i="35"/>
  <c r="X79" i="35"/>
  <c r="M79" i="35"/>
  <c r="B79" i="35"/>
  <c r="AD78" i="35" a="1"/>
  <c r="AD78" i="35"/>
  <c r="AF78" i="35"/>
  <c r="AE78" i="35"/>
  <c r="W78" i="35" a="1"/>
  <c r="W78" i="35"/>
  <c r="Y78" i="35"/>
  <c r="X78" i="35"/>
  <c r="M78" i="35"/>
  <c r="B78" i="35"/>
  <c r="AD77" i="35" a="1"/>
  <c r="AD77" i="35"/>
  <c r="AF77" i="35"/>
  <c r="AE77" i="35"/>
  <c r="W77" i="35" a="1"/>
  <c r="W77" i="35"/>
  <c r="Y77" i="35"/>
  <c r="X77" i="35"/>
  <c r="M77" i="35"/>
  <c r="B77" i="35"/>
  <c r="AD76" i="35" a="1"/>
  <c r="AD76" i="35"/>
  <c r="AF76" i="35"/>
  <c r="AE76" i="35"/>
  <c r="W76" i="35" a="1"/>
  <c r="W76" i="35"/>
  <c r="Y76" i="35"/>
  <c r="X76" i="35"/>
  <c r="M76" i="35"/>
  <c r="B76" i="35"/>
  <c r="AD75" i="35" a="1"/>
  <c r="AD75" i="35"/>
  <c r="AF75" i="35"/>
  <c r="AE75" i="35"/>
  <c r="W75" i="35" a="1"/>
  <c r="W75" i="35"/>
  <c r="Y75" i="35"/>
  <c r="X75" i="35"/>
  <c r="M75" i="35"/>
  <c r="B75" i="35"/>
  <c r="AD74" i="35" a="1"/>
  <c r="AD74" i="35"/>
  <c r="AF74" i="35"/>
  <c r="AE74" i="35"/>
  <c r="W74" i="35" a="1"/>
  <c r="W74" i="35"/>
  <c r="Y74" i="35"/>
  <c r="X74" i="35"/>
  <c r="AD73" i="35" a="1"/>
  <c r="AD73" i="35"/>
  <c r="AF73" i="35"/>
  <c r="AE73" i="35"/>
  <c r="W73" i="35" a="1"/>
  <c r="W73" i="35"/>
  <c r="Y73" i="35"/>
  <c r="X73" i="35"/>
  <c r="M73" i="35"/>
  <c r="B73" i="35"/>
  <c r="AD72" i="35" a="1"/>
  <c r="AD72" i="35"/>
  <c r="AF72" i="35"/>
  <c r="AE72" i="35"/>
  <c r="W72" i="35" a="1"/>
  <c r="W72" i="35"/>
  <c r="Y72" i="35"/>
  <c r="X72" i="35"/>
  <c r="M72" i="35"/>
  <c r="B72" i="35"/>
  <c r="AD71" i="35" a="1"/>
  <c r="AD71" i="35"/>
  <c r="AF71" i="35"/>
  <c r="AE71" i="35"/>
  <c r="W71" i="35" a="1"/>
  <c r="W71" i="35"/>
  <c r="Y71" i="35"/>
  <c r="X71" i="35"/>
  <c r="M71" i="35"/>
  <c r="B71" i="35"/>
  <c r="AD70" i="35" a="1"/>
  <c r="AD70" i="35"/>
  <c r="AF70" i="35"/>
  <c r="AE70" i="35"/>
  <c r="W70" i="35" a="1"/>
  <c r="W70" i="35"/>
  <c r="Y70" i="35"/>
  <c r="X70" i="35"/>
  <c r="M70" i="35"/>
  <c r="B70" i="35"/>
  <c r="AD69" i="35" a="1"/>
  <c r="AD69" i="35"/>
  <c r="AF69" i="35"/>
  <c r="AE69" i="35"/>
  <c r="W69" i="35" a="1"/>
  <c r="W69" i="35"/>
  <c r="Y69" i="35"/>
  <c r="X69" i="35"/>
  <c r="M69" i="35"/>
  <c r="B69" i="35"/>
  <c r="AD68" i="35" a="1"/>
  <c r="AD68" i="35"/>
  <c r="AF68" i="35"/>
  <c r="AE68" i="35"/>
  <c r="W68" i="35" a="1"/>
  <c r="W68" i="35"/>
  <c r="Y68" i="35"/>
  <c r="X68" i="35"/>
  <c r="M68" i="35"/>
  <c r="B68" i="35"/>
  <c r="AD67" i="35" a="1"/>
  <c r="AD67" i="35"/>
  <c r="AF67" i="35"/>
  <c r="AE67" i="35"/>
  <c r="W67" i="35" a="1"/>
  <c r="W67" i="35"/>
  <c r="Y67" i="35"/>
  <c r="X67" i="35"/>
  <c r="M67" i="35"/>
  <c r="B67" i="35"/>
  <c r="AD66" i="35" a="1"/>
  <c r="AD66" i="35"/>
  <c r="AF66" i="35"/>
  <c r="AE66" i="35"/>
  <c r="W66" i="35" a="1"/>
  <c r="W66" i="35"/>
  <c r="Y66" i="35"/>
  <c r="X66" i="35"/>
  <c r="M66" i="35"/>
  <c r="B66" i="35"/>
  <c r="AD65" i="35" a="1"/>
  <c r="AD65" i="35"/>
  <c r="AF65" i="35"/>
  <c r="AE65" i="35"/>
  <c r="W65" i="35" a="1"/>
  <c r="W65" i="35"/>
  <c r="Y65" i="35"/>
  <c r="X65" i="35"/>
  <c r="M65" i="35"/>
  <c r="B65" i="35"/>
  <c r="AD64" i="35" a="1"/>
  <c r="AD64" i="35"/>
  <c r="AF64" i="35"/>
  <c r="AE64" i="35"/>
  <c r="W64" i="35" a="1"/>
  <c r="W64" i="35"/>
  <c r="Y64" i="35"/>
  <c r="X64" i="35"/>
  <c r="M64" i="35"/>
  <c r="B64" i="35"/>
  <c r="AD63" i="35" a="1"/>
  <c r="AD63" i="35"/>
  <c r="AF63" i="35"/>
  <c r="AE63" i="35"/>
  <c r="W63" i="35" a="1"/>
  <c r="W63" i="35"/>
  <c r="Y63" i="35"/>
  <c r="X63" i="35"/>
  <c r="M63" i="35"/>
  <c r="B63" i="35"/>
  <c r="AD62" i="35" a="1"/>
  <c r="AD62" i="35"/>
  <c r="AF62" i="35"/>
  <c r="AE62" i="35"/>
  <c r="W62" i="35" a="1"/>
  <c r="W62" i="35"/>
  <c r="Y62" i="35"/>
  <c r="X62" i="35"/>
  <c r="M62" i="35"/>
  <c r="B62" i="35"/>
  <c r="AD61" i="35" a="1"/>
  <c r="AD61" i="35"/>
  <c r="AF61" i="35"/>
  <c r="AE61" i="35"/>
  <c r="W61" i="35" a="1"/>
  <c r="W61" i="35"/>
  <c r="Y61" i="35"/>
  <c r="X61" i="35"/>
  <c r="M61" i="35"/>
  <c r="B61" i="35"/>
  <c r="AD60" i="35" a="1"/>
  <c r="AD60" i="35"/>
  <c r="AF60" i="35"/>
  <c r="AE60" i="35"/>
  <c r="W60" i="35" a="1"/>
  <c r="W60" i="35"/>
  <c r="Y60" i="35"/>
  <c r="X60" i="35"/>
  <c r="M60" i="35"/>
  <c r="B60" i="35"/>
  <c r="AD59" i="35" a="1"/>
  <c r="AD59" i="35"/>
  <c r="AF59" i="35"/>
  <c r="AE59" i="35"/>
  <c r="W59" i="35" a="1"/>
  <c r="W59" i="35"/>
  <c r="Y59" i="35"/>
  <c r="X59" i="35"/>
  <c r="M59" i="35"/>
  <c r="B59" i="35"/>
  <c r="AD58" i="35" a="1"/>
  <c r="AD58" i="35"/>
  <c r="AF58" i="35"/>
  <c r="AE58" i="35"/>
  <c r="W58" i="35" a="1"/>
  <c r="W58" i="35"/>
  <c r="Y58" i="35"/>
  <c r="X58" i="35"/>
  <c r="M58" i="35"/>
  <c r="B58" i="35"/>
  <c r="AD57" i="35" a="1"/>
  <c r="AD57" i="35"/>
  <c r="AF57" i="35"/>
  <c r="AE57" i="35"/>
  <c r="W57" i="35" a="1"/>
  <c r="W57" i="35"/>
  <c r="Y57" i="35"/>
  <c r="X57" i="35"/>
  <c r="M57" i="35"/>
  <c r="B57" i="35"/>
  <c r="AD56" i="35" a="1"/>
  <c r="AD56" i="35"/>
  <c r="AF56" i="35"/>
  <c r="AE56" i="35"/>
  <c r="W56" i="35" a="1"/>
  <c r="W56" i="35"/>
  <c r="Y56" i="35"/>
  <c r="X56" i="35"/>
  <c r="M56" i="35"/>
  <c r="B56" i="35"/>
  <c r="AD55" i="35" a="1"/>
  <c r="AD55" i="35"/>
  <c r="AF55" i="35"/>
  <c r="AE55" i="35"/>
  <c r="W55" i="35" a="1"/>
  <c r="W55" i="35"/>
  <c r="Y55" i="35"/>
  <c r="X55" i="35"/>
  <c r="M55" i="35"/>
  <c r="B55" i="35"/>
  <c r="AD54" i="35" a="1"/>
  <c r="AD54" i="35"/>
  <c r="AF54" i="35"/>
  <c r="AE54" i="35"/>
  <c r="W54" i="35" a="1"/>
  <c r="W54" i="35"/>
  <c r="Y54" i="35"/>
  <c r="X54" i="35"/>
  <c r="M54" i="35"/>
  <c r="B54" i="35"/>
  <c r="AD53" i="35" a="1"/>
  <c r="AD53" i="35"/>
  <c r="AF53" i="35"/>
  <c r="AE53" i="35"/>
  <c r="W53" i="35" a="1"/>
  <c r="W53" i="35"/>
  <c r="Y53" i="35"/>
  <c r="X53" i="35"/>
  <c r="AD52" i="35" a="1"/>
  <c r="AD52" i="35"/>
  <c r="AF52" i="35"/>
  <c r="AE52" i="35"/>
  <c r="W52" i="35" a="1"/>
  <c r="W52" i="35"/>
  <c r="Y52" i="35"/>
  <c r="X52" i="35"/>
  <c r="M52" i="35"/>
  <c r="B52" i="35"/>
  <c r="AD51" i="35" a="1"/>
  <c r="AD51" i="35"/>
  <c r="AF51" i="35"/>
  <c r="AE51" i="35"/>
  <c r="W51" i="35" a="1"/>
  <c r="W51" i="35"/>
  <c r="Y51" i="35"/>
  <c r="X51" i="35"/>
  <c r="M51" i="35"/>
  <c r="B51" i="35"/>
  <c r="AD50" i="35" a="1"/>
  <c r="AD50" i="35"/>
  <c r="AF50" i="35"/>
  <c r="AE50" i="35"/>
  <c r="W50" i="35" a="1"/>
  <c r="W50" i="35"/>
  <c r="Y50" i="35"/>
  <c r="X50" i="35"/>
  <c r="M50" i="35"/>
  <c r="B50" i="35"/>
  <c r="AD49" i="35" a="1"/>
  <c r="AD49" i="35"/>
  <c r="AF49" i="35"/>
  <c r="AE49" i="35"/>
  <c r="W49" i="35" a="1"/>
  <c r="W49" i="35"/>
  <c r="Y49" i="35"/>
  <c r="X49" i="35"/>
  <c r="M49" i="35"/>
  <c r="B49" i="35"/>
  <c r="AD48" i="35" a="1"/>
  <c r="AD48" i="35"/>
  <c r="AF48" i="35"/>
  <c r="AE48" i="35"/>
  <c r="W48" i="35" a="1"/>
  <c r="W48" i="35"/>
  <c r="Y48" i="35"/>
  <c r="X48" i="35"/>
  <c r="M48" i="35"/>
  <c r="B48" i="35"/>
  <c r="AD47" i="35" a="1"/>
  <c r="AD47" i="35"/>
  <c r="AF47" i="35"/>
  <c r="AE47" i="35"/>
  <c r="W47" i="35" a="1"/>
  <c r="W47" i="35"/>
  <c r="Y47" i="35"/>
  <c r="X47" i="35"/>
  <c r="M47" i="35"/>
  <c r="B47" i="35"/>
  <c r="AD46" i="35" a="1"/>
  <c r="AD46" i="35"/>
  <c r="AF46" i="35"/>
  <c r="AE46" i="35"/>
  <c r="W46" i="35" a="1"/>
  <c r="W46" i="35"/>
  <c r="Y46" i="35"/>
  <c r="X46" i="35"/>
  <c r="M46" i="35"/>
  <c r="B46" i="35"/>
  <c r="AD45" i="35" a="1"/>
  <c r="AD45" i="35"/>
  <c r="AF45" i="35"/>
  <c r="AE45" i="35"/>
  <c r="W45" i="35" a="1"/>
  <c r="W45" i="35"/>
  <c r="Y45" i="35"/>
  <c r="X45" i="35"/>
  <c r="M45" i="35"/>
  <c r="B45" i="35"/>
  <c r="AD44" i="35" a="1"/>
  <c r="AD44" i="35"/>
  <c r="AF44" i="35"/>
  <c r="AE44" i="35"/>
  <c r="W44" i="35" a="1"/>
  <c r="W44" i="35"/>
  <c r="Y44" i="35"/>
  <c r="X44" i="35"/>
  <c r="M44" i="35"/>
  <c r="B44" i="35"/>
  <c r="AD43" i="35" a="1"/>
  <c r="AD43" i="35"/>
  <c r="AF43" i="35"/>
  <c r="AE43" i="35"/>
  <c r="W43" i="35" a="1"/>
  <c r="W43" i="35"/>
  <c r="Y43" i="35"/>
  <c r="X43" i="35"/>
  <c r="M43" i="35"/>
  <c r="B43" i="35"/>
  <c r="AD42" i="35" a="1"/>
  <c r="AD42" i="35"/>
  <c r="AF42" i="35"/>
  <c r="AE42" i="35"/>
  <c r="W42" i="35" a="1"/>
  <c r="W42" i="35"/>
  <c r="Y42" i="35"/>
  <c r="X42" i="35"/>
  <c r="M42" i="35"/>
  <c r="B42" i="35"/>
  <c r="AD41" i="35" a="1"/>
  <c r="AD41" i="35"/>
  <c r="AF41" i="35"/>
  <c r="AE41" i="35"/>
  <c r="W41" i="35" a="1"/>
  <c r="W41" i="35"/>
  <c r="Y41" i="35"/>
  <c r="X41" i="35"/>
  <c r="M41" i="35"/>
  <c r="B41" i="35"/>
  <c r="AD40" i="35" a="1"/>
  <c r="AD40" i="35"/>
  <c r="AF40" i="35"/>
  <c r="AE40" i="35"/>
  <c r="W40" i="35" a="1"/>
  <c r="W40" i="35"/>
  <c r="Y40" i="35"/>
  <c r="X40" i="35"/>
  <c r="M40" i="35"/>
  <c r="B40" i="35"/>
  <c r="AD39" i="35" a="1"/>
  <c r="AD39" i="35"/>
  <c r="AF39" i="35"/>
  <c r="AE39" i="35"/>
  <c r="W39" i="35" a="1"/>
  <c r="W39" i="35"/>
  <c r="Y39" i="35"/>
  <c r="X39" i="35"/>
  <c r="M39" i="35"/>
  <c r="B39" i="35"/>
  <c r="AD38" i="35" a="1"/>
  <c r="AD38" i="35"/>
  <c r="AF38" i="35"/>
  <c r="AE38" i="35"/>
  <c r="W38" i="35" a="1"/>
  <c r="W38" i="35"/>
  <c r="Y38" i="35"/>
  <c r="X38" i="35"/>
  <c r="M38" i="35"/>
  <c r="B38" i="35"/>
  <c r="AD37" i="35" a="1"/>
  <c r="AD37" i="35"/>
  <c r="AF37" i="35"/>
  <c r="AE37" i="35"/>
  <c r="W37" i="35" a="1"/>
  <c r="W37" i="35"/>
  <c r="Y37" i="35"/>
  <c r="X37" i="35"/>
  <c r="M37" i="35"/>
  <c r="B37" i="35"/>
  <c r="AD36" i="35" a="1"/>
  <c r="AD36" i="35"/>
  <c r="AF36" i="35"/>
  <c r="AE36" i="35"/>
  <c r="W36" i="35" a="1"/>
  <c r="W36" i="35"/>
  <c r="Y36" i="35"/>
  <c r="X36" i="35"/>
  <c r="M36" i="35"/>
  <c r="B36" i="35"/>
  <c r="AD35" i="35" a="1"/>
  <c r="AD35" i="35"/>
  <c r="AF35" i="35"/>
  <c r="AE35" i="35"/>
  <c r="W35" i="35" a="1"/>
  <c r="W35" i="35"/>
  <c r="Y35" i="35"/>
  <c r="X35" i="35"/>
  <c r="M35" i="35"/>
  <c r="B35" i="35"/>
  <c r="AD34" i="35" a="1"/>
  <c r="AD34" i="35"/>
  <c r="AF34" i="35"/>
  <c r="AE34" i="35"/>
  <c r="W34" i="35" a="1"/>
  <c r="W34" i="35"/>
  <c r="Y34" i="35"/>
  <c r="X34" i="35"/>
  <c r="M34" i="35"/>
  <c r="B34" i="35"/>
  <c r="AD33" i="35" a="1"/>
  <c r="AD33" i="35"/>
  <c r="AF33" i="35"/>
  <c r="AE33" i="35"/>
  <c r="W33" i="35" a="1"/>
  <c r="W33" i="35"/>
  <c r="Y33" i="35"/>
  <c r="X33" i="35"/>
  <c r="M33" i="35"/>
  <c r="B33" i="35"/>
  <c r="AD32" i="35" a="1"/>
  <c r="AD32" i="35"/>
  <c r="AF32" i="35"/>
  <c r="AE32" i="35"/>
  <c r="W32" i="35" a="1"/>
  <c r="W32" i="35"/>
  <c r="Y32" i="35"/>
  <c r="X32" i="35"/>
  <c r="AD31" i="35" a="1"/>
  <c r="AD31" i="35"/>
  <c r="AF31" i="35"/>
  <c r="AE31" i="35"/>
  <c r="W31" i="35" a="1"/>
  <c r="W31" i="35"/>
  <c r="Y31" i="35"/>
  <c r="X31" i="35"/>
  <c r="M31" i="35"/>
  <c r="B31" i="35"/>
  <c r="AD30" i="35" a="1"/>
  <c r="AD30" i="35"/>
  <c r="AF30" i="35"/>
  <c r="AE30" i="35"/>
  <c r="W30" i="35" a="1"/>
  <c r="W30" i="35"/>
  <c r="Y30" i="35"/>
  <c r="X30" i="35"/>
  <c r="M30" i="35"/>
  <c r="B30" i="35"/>
  <c r="AD29" i="35" a="1"/>
  <c r="AD29" i="35"/>
  <c r="AF29" i="35"/>
  <c r="AE29" i="35"/>
  <c r="W29" i="35" a="1"/>
  <c r="W29" i="35"/>
  <c r="Y29" i="35"/>
  <c r="X29" i="35"/>
  <c r="M29" i="35"/>
  <c r="B29" i="35"/>
  <c r="AD28" i="35" a="1"/>
  <c r="AD28" i="35"/>
  <c r="AF28" i="35"/>
  <c r="AE28" i="35"/>
  <c r="W28" i="35" a="1"/>
  <c r="W28" i="35"/>
  <c r="Y28" i="35"/>
  <c r="X28" i="35"/>
  <c r="M28" i="35"/>
  <c r="B28" i="35"/>
  <c r="AD27" i="35" a="1"/>
  <c r="AD27" i="35"/>
  <c r="AF27" i="35"/>
  <c r="AE27" i="35"/>
  <c r="W27" i="35" a="1"/>
  <c r="W27" i="35"/>
  <c r="Y27" i="35"/>
  <c r="X27" i="35"/>
  <c r="M27" i="35"/>
  <c r="B27" i="35"/>
  <c r="AD26" i="35" a="1"/>
  <c r="AD26" i="35"/>
  <c r="AF26" i="35"/>
  <c r="AE26" i="35"/>
  <c r="W26" i="35" a="1"/>
  <c r="W26" i="35"/>
  <c r="Y26" i="35"/>
  <c r="X26" i="35"/>
  <c r="M26" i="35"/>
  <c r="B26" i="35"/>
  <c r="AD25" i="35" a="1"/>
  <c r="AD25" i="35"/>
  <c r="AF25" i="35"/>
  <c r="AE25" i="35"/>
  <c r="W25" i="35" a="1"/>
  <c r="W25" i="35"/>
  <c r="Y25" i="35"/>
  <c r="X25" i="35"/>
  <c r="M25" i="35"/>
  <c r="B25" i="35"/>
  <c r="AD24" i="35" a="1"/>
  <c r="AD24" i="35"/>
  <c r="AF24" i="35"/>
  <c r="AE24" i="35"/>
  <c r="W24" i="35" a="1"/>
  <c r="W24" i="35"/>
  <c r="Y24" i="35"/>
  <c r="X24" i="35"/>
  <c r="M24" i="35"/>
  <c r="B24" i="35"/>
  <c r="AD23" i="35" a="1"/>
  <c r="AD23" i="35"/>
  <c r="AF23" i="35"/>
  <c r="AE23" i="35"/>
  <c r="W23" i="35" a="1"/>
  <c r="W23" i="35"/>
  <c r="Y23" i="35"/>
  <c r="X23" i="35"/>
  <c r="M23" i="35"/>
  <c r="B23" i="35"/>
  <c r="AD22" i="35" a="1"/>
  <c r="AD22" i="35"/>
  <c r="L115" i="35"/>
  <c r="L168" i="35"/>
  <c r="L194" i="35"/>
  <c r="L207" i="35"/>
  <c r="L11" i="35"/>
  <c r="L12" i="35"/>
  <c r="M12" i="35"/>
  <c r="L13" i="35"/>
  <c r="M13" i="35"/>
  <c r="L14" i="35"/>
  <c r="M14" i="35"/>
  <c r="L15" i="35"/>
  <c r="M15" i="35"/>
  <c r="L16" i="35"/>
  <c r="M16" i="35"/>
  <c r="L17" i="35"/>
  <c r="M17" i="35"/>
  <c r="L18" i="35"/>
  <c r="M18" i="35"/>
  <c r="L19" i="35"/>
  <c r="M19" i="35"/>
  <c r="L20" i="35"/>
  <c r="M20" i="35"/>
  <c r="L21" i="35"/>
  <c r="M21" i="35"/>
  <c r="L22" i="35"/>
  <c r="M22" i="35"/>
  <c r="L23" i="35"/>
  <c r="L24" i="35"/>
  <c r="L25" i="35"/>
  <c r="L26" i="35"/>
  <c r="L27" i="35"/>
  <c r="L28" i="35"/>
  <c r="L29" i="35"/>
  <c r="L30" i="35"/>
  <c r="L31" i="35"/>
  <c r="L32" i="35"/>
  <c r="L33" i="35"/>
  <c r="L34" i="35"/>
  <c r="L35" i="35"/>
  <c r="L36" i="35"/>
  <c r="L37" i="35"/>
  <c r="L38" i="35"/>
  <c r="L39" i="35"/>
  <c r="L40" i="35"/>
  <c r="L41" i="35"/>
  <c r="L42" i="35"/>
  <c r="L43" i="35"/>
  <c r="L44" i="35"/>
  <c r="L45" i="35"/>
  <c r="L46" i="35"/>
  <c r="L47" i="35"/>
  <c r="L48" i="35"/>
  <c r="L49" i="35"/>
  <c r="L50" i="35"/>
  <c r="L51" i="35"/>
  <c r="L52" i="35"/>
  <c r="L53" i="35"/>
  <c r="L54" i="35"/>
  <c r="L55" i="35"/>
  <c r="L56" i="35"/>
  <c r="L57" i="35"/>
  <c r="L58" i="35"/>
  <c r="L59" i="35"/>
  <c r="L60" i="35"/>
  <c r="L61" i="35"/>
  <c r="L62" i="35"/>
  <c r="L63" i="35"/>
  <c r="L64" i="35"/>
  <c r="L65" i="35"/>
  <c r="L66" i="35"/>
  <c r="L67" i="35"/>
  <c r="L68" i="35"/>
  <c r="L69" i="35"/>
  <c r="L70" i="35"/>
  <c r="L71" i="35"/>
  <c r="L72" i="35"/>
  <c r="L73" i="35"/>
  <c r="L74" i="35"/>
  <c r="L75" i="35"/>
  <c r="L76" i="35"/>
  <c r="L77" i="35"/>
  <c r="L78" i="35"/>
  <c r="L79" i="35"/>
  <c r="L80" i="35"/>
  <c r="L81" i="35"/>
  <c r="L82" i="35"/>
  <c r="L83" i="35"/>
  <c r="L84" i="35"/>
  <c r="L85" i="35"/>
  <c r="L86" i="35"/>
  <c r="L87" i="35"/>
  <c r="L88" i="35"/>
  <c r="L89" i="35"/>
  <c r="L90" i="35"/>
  <c r="L91" i="35"/>
  <c r="L92" i="35"/>
  <c r="L93" i="35"/>
  <c r="L94" i="35"/>
  <c r="L95" i="35"/>
  <c r="L96" i="35"/>
  <c r="L97" i="35"/>
  <c r="L98" i="35"/>
  <c r="L99" i="35"/>
  <c r="L100" i="35"/>
  <c r="L101" i="35"/>
  <c r="L102" i="35"/>
  <c r="L103" i="35"/>
  <c r="L104" i="35"/>
  <c r="L105" i="35"/>
  <c r="L106" i="35"/>
  <c r="L107" i="35"/>
  <c r="L108" i="35"/>
  <c r="L109" i="35"/>
  <c r="L110" i="35"/>
  <c r="L111" i="35"/>
  <c r="L112" i="35"/>
  <c r="L113" i="35"/>
  <c r="L114" i="35"/>
  <c r="L116" i="35"/>
  <c r="L117" i="35"/>
  <c r="L118" i="35"/>
  <c r="L119" i="35"/>
  <c r="L120" i="35"/>
  <c r="L121" i="35"/>
  <c r="L122" i="35"/>
  <c r="L123" i="35"/>
  <c r="L124" i="35"/>
  <c r="L125" i="35"/>
  <c r="L126" i="35"/>
  <c r="L127" i="35"/>
  <c r="L128" i="35"/>
  <c r="L129" i="35"/>
  <c r="L130" i="35"/>
  <c r="L131" i="35"/>
  <c r="L132" i="35"/>
  <c r="L133" i="35"/>
  <c r="L134" i="35"/>
  <c r="L135" i="35"/>
  <c r="L136" i="35"/>
  <c r="L137" i="35"/>
  <c r="L138" i="35"/>
  <c r="L139" i="35"/>
  <c r="L140" i="35"/>
  <c r="L141" i="35"/>
  <c r="L142" i="35"/>
  <c r="L143" i="35"/>
  <c r="L144" i="35"/>
  <c r="L145" i="35"/>
  <c r="L146" i="35"/>
  <c r="L147" i="35"/>
  <c r="L148" i="35"/>
  <c r="L149" i="35"/>
  <c r="L150" i="35"/>
  <c r="L151" i="35"/>
  <c r="L152" i="35"/>
  <c r="L153" i="35"/>
  <c r="L154" i="35"/>
  <c r="L155" i="35"/>
  <c r="L156" i="35"/>
  <c r="L157" i="35"/>
  <c r="L158" i="35"/>
  <c r="L159" i="35"/>
  <c r="L160" i="35"/>
  <c r="L161" i="35"/>
  <c r="L162" i="35"/>
  <c r="L163" i="35"/>
  <c r="L164" i="35"/>
  <c r="L165" i="35"/>
  <c r="L166" i="35"/>
  <c r="L167" i="35"/>
  <c r="L169" i="35"/>
  <c r="L170" i="35"/>
  <c r="L171" i="35"/>
  <c r="L172" i="35"/>
  <c r="L173" i="35"/>
  <c r="L174" i="35"/>
  <c r="L175" i="35"/>
  <c r="L176" i="35"/>
  <c r="L177" i="35"/>
  <c r="L178" i="35"/>
  <c r="L179" i="35"/>
  <c r="L180" i="35"/>
  <c r="L181" i="35"/>
  <c r="L182" i="35"/>
  <c r="L183" i="35"/>
  <c r="L184" i="35"/>
  <c r="L185" i="35"/>
  <c r="L186" i="35"/>
  <c r="L187" i="35"/>
  <c r="L188" i="35"/>
  <c r="L189" i="35"/>
  <c r="L190" i="35"/>
  <c r="L191" i="35"/>
  <c r="L192" i="35"/>
  <c r="L193" i="35"/>
  <c r="L195" i="35"/>
  <c r="L196" i="35"/>
  <c r="L197" i="35"/>
  <c r="L198" i="35"/>
  <c r="L199" i="35"/>
  <c r="L200" i="35"/>
  <c r="L201" i="35"/>
  <c r="L202" i="35"/>
  <c r="L203" i="35"/>
  <c r="L204" i="35"/>
  <c r="L205" i="35"/>
  <c r="L206" i="35"/>
  <c r="L208" i="35"/>
  <c r="L209" i="35"/>
  <c r="L210" i="35"/>
  <c r="L211" i="35"/>
  <c r="L212" i="35"/>
  <c r="L213" i="35"/>
  <c r="L214" i="35"/>
  <c r="L215" i="35"/>
  <c r="L216" i="35"/>
  <c r="L217" i="35"/>
  <c r="L218" i="35"/>
  <c r="L219" i="35"/>
  <c r="L220" i="35"/>
  <c r="AF22" i="35"/>
  <c r="AE22" i="35"/>
  <c r="W22" i="35" a="1"/>
  <c r="W22" i="35"/>
  <c r="A115" i="35"/>
  <c r="A168" i="35"/>
  <c r="A194" i="35"/>
  <c r="A207" i="35"/>
  <c r="A11" i="35"/>
  <c r="A12" i="35"/>
  <c r="B12" i="35"/>
  <c r="A13" i="35"/>
  <c r="B13" i="35"/>
  <c r="A14" i="35"/>
  <c r="B14" i="35"/>
  <c r="A15" i="35"/>
  <c r="B15" i="35"/>
  <c r="A16" i="35"/>
  <c r="B16" i="35"/>
  <c r="A17" i="35"/>
  <c r="B17" i="35"/>
  <c r="A18" i="35"/>
  <c r="B18" i="35"/>
  <c r="A19" i="35"/>
  <c r="B19" i="35"/>
  <c r="A20" i="35"/>
  <c r="B20" i="35"/>
  <c r="A21" i="35"/>
  <c r="B21" i="35"/>
  <c r="A22" i="35"/>
  <c r="B22" i="35"/>
  <c r="A23" i="35"/>
  <c r="A24" i="35"/>
  <c r="A25" i="35"/>
  <c r="A26" i="35"/>
  <c r="A27" i="35"/>
  <c r="A28" i="35"/>
  <c r="A29" i="35"/>
  <c r="A30" i="35"/>
  <c r="A31" i="35"/>
  <c r="A32" i="35"/>
  <c r="A33" i="35"/>
  <c r="A34" i="35"/>
  <c r="A35" i="35"/>
  <c r="A36" i="35"/>
  <c r="A37" i="35"/>
  <c r="A38" i="35"/>
  <c r="A39" i="35"/>
  <c r="A40" i="35"/>
  <c r="A41" i="35"/>
  <c r="A42" i="35"/>
  <c r="A43" i="35"/>
  <c r="A44" i="35"/>
  <c r="A45" i="35"/>
  <c r="A46" i="35"/>
  <c r="A47" i="35"/>
  <c r="A48" i="35"/>
  <c r="A49" i="35"/>
  <c r="A50" i="35"/>
  <c r="A51" i="35"/>
  <c r="A52" i="35"/>
  <c r="A53" i="35"/>
  <c r="A54" i="35"/>
  <c r="A55" i="35"/>
  <c r="A56" i="35"/>
  <c r="A57" i="35"/>
  <c r="A58" i="35"/>
  <c r="A59" i="35"/>
  <c r="A60" i="35"/>
  <c r="A61" i="35"/>
  <c r="A62" i="35"/>
  <c r="A63" i="35"/>
  <c r="A64" i="35"/>
  <c r="A65" i="35"/>
  <c r="A66" i="35"/>
  <c r="A67" i="35"/>
  <c r="A68" i="35"/>
  <c r="A69" i="35"/>
  <c r="A70" i="35"/>
  <c r="A71" i="35"/>
  <c r="A72" i="35"/>
  <c r="A73" i="35"/>
  <c r="A74" i="35"/>
  <c r="A75" i="35"/>
  <c r="A76" i="35"/>
  <c r="A77" i="35"/>
  <c r="A78" i="35"/>
  <c r="A79" i="35"/>
  <c r="A80" i="35"/>
  <c r="A81" i="35"/>
  <c r="A82" i="35"/>
  <c r="A83" i="35"/>
  <c r="A84" i="35"/>
  <c r="A85" i="35"/>
  <c r="A86" i="35"/>
  <c r="A87" i="35"/>
  <c r="A88" i="35"/>
  <c r="A89" i="35"/>
  <c r="A90" i="35"/>
  <c r="A91" i="35"/>
  <c r="A92" i="35"/>
  <c r="A93" i="35"/>
  <c r="A94" i="35"/>
  <c r="A95" i="35"/>
  <c r="A96" i="35"/>
  <c r="A97" i="35"/>
  <c r="A98" i="35"/>
  <c r="A99" i="35"/>
  <c r="A100" i="35"/>
  <c r="A101" i="35"/>
  <c r="A102" i="35"/>
  <c r="A103" i="35"/>
  <c r="A104" i="35"/>
  <c r="A105" i="35"/>
  <c r="A106" i="35"/>
  <c r="A107" i="35"/>
  <c r="A108" i="35"/>
  <c r="A109" i="35"/>
  <c r="A110" i="35"/>
  <c r="A111" i="35"/>
  <c r="A112" i="35"/>
  <c r="A113" i="35"/>
  <c r="A114" i="35"/>
  <c r="A116" i="35"/>
  <c r="A117" i="35"/>
  <c r="A118" i="35"/>
  <c r="A119" i="35"/>
  <c r="A120" i="35"/>
  <c r="A121" i="35"/>
  <c r="A122" i="35"/>
  <c r="A123" i="35"/>
  <c r="A124" i="35"/>
  <c r="A125" i="35"/>
  <c r="A126" i="35"/>
  <c r="A127" i="35"/>
  <c r="A128" i="35"/>
  <c r="A129" i="35"/>
  <c r="A130" i="35"/>
  <c r="A131" i="35"/>
  <c r="A132" i="35"/>
  <c r="A133" i="35"/>
  <c r="A134" i="35"/>
  <c r="A135" i="35"/>
  <c r="A136" i="35"/>
  <c r="A137" i="35"/>
  <c r="A138" i="35"/>
  <c r="A139" i="35"/>
  <c r="A140" i="35"/>
  <c r="A141" i="35"/>
  <c r="A142" i="35"/>
  <c r="A143" i="35"/>
  <c r="A144" i="35"/>
  <c r="A145" i="35"/>
  <c r="A146" i="35"/>
  <c r="A147" i="35"/>
  <c r="A148" i="35"/>
  <c r="A149" i="35"/>
  <c r="A150" i="35"/>
  <c r="A151" i="35"/>
  <c r="A152" i="35"/>
  <c r="A153" i="35"/>
  <c r="A154" i="35"/>
  <c r="A155" i="35"/>
  <c r="A156" i="35"/>
  <c r="A157" i="35"/>
  <c r="A158" i="35"/>
  <c r="A159" i="35"/>
  <c r="A160" i="35"/>
  <c r="A161" i="35"/>
  <c r="A162" i="35"/>
  <c r="A163" i="35"/>
  <c r="A164" i="35"/>
  <c r="A165" i="35"/>
  <c r="A166" i="35"/>
  <c r="A167" i="35"/>
  <c r="A169" i="35"/>
  <c r="A170" i="35"/>
  <c r="A171" i="35"/>
  <c r="A172" i="35"/>
  <c r="A173" i="35"/>
  <c r="A174" i="35"/>
  <c r="A175" i="35"/>
  <c r="A176" i="35"/>
  <c r="A177" i="35"/>
  <c r="A178" i="35"/>
  <c r="A179" i="35"/>
  <c r="A180" i="35"/>
  <c r="A181" i="35"/>
  <c r="A182" i="35"/>
  <c r="A183" i="35"/>
  <c r="A184" i="35"/>
  <c r="A185" i="35"/>
  <c r="A186" i="35"/>
  <c r="A187" i="35"/>
  <c r="A188" i="35"/>
  <c r="A189" i="35"/>
  <c r="A190" i="35"/>
  <c r="A191" i="35"/>
  <c r="A192" i="35"/>
  <c r="A193" i="35"/>
  <c r="A195" i="35"/>
  <c r="A196" i="35"/>
  <c r="A197" i="35"/>
  <c r="A198" i="35"/>
  <c r="A199" i="35"/>
  <c r="A200" i="35"/>
  <c r="A201" i="35"/>
  <c r="A202" i="35"/>
  <c r="A203" i="35"/>
  <c r="A204" i="35"/>
  <c r="A205" i="35"/>
  <c r="A206" i="35"/>
  <c r="A208" i="35"/>
  <c r="A209" i="35"/>
  <c r="A210" i="35"/>
  <c r="A211" i="35"/>
  <c r="A212" i="35"/>
  <c r="A213" i="35"/>
  <c r="A214" i="35"/>
  <c r="A215" i="35"/>
  <c r="A216" i="35"/>
  <c r="A217" i="35"/>
  <c r="A218" i="35"/>
  <c r="A219" i="35"/>
  <c r="A220" i="35"/>
  <c r="Y22" i="35"/>
  <c r="X22" i="35"/>
  <c r="AD21" i="35" a="1"/>
  <c r="AD21" i="35"/>
  <c r="AF21" i="35"/>
  <c r="AE21" i="35"/>
  <c r="W21" i="35" a="1"/>
  <c r="W21" i="35"/>
  <c r="Y21" i="35"/>
  <c r="X21" i="35"/>
  <c r="AD20" i="35" a="1"/>
  <c r="AD20" i="35"/>
  <c r="AF20" i="35"/>
  <c r="AE20" i="35"/>
  <c r="W20" i="35" a="1"/>
  <c r="W20" i="35"/>
  <c r="Y20" i="35"/>
  <c r="X20" i="35"/>
  <c r="AD19" i="35" a="1"/>
  <c r="AD19" i="35"/>
  <c r="AF19" i="35"/>
  <c r="AE19" i="35"/>
  <c r="W19" i="35" a="1"/>
  <c r="W19" i="35"/>
  <c r="Y19" i="35"/>
  <c r="X19" i="35"/>
  <c r="AD18" i="35" a="1"/>
  <c r="AD18" i="35"/>
  <c r="AF18" i="35"/>
  <c r="AE18" i="35"/>
  <c r="W18" i="35" a="1"/>
  <c r="W18" i="35"/>
  <c r="Y18" i="35"/>
  <c r="X18" i="35"/>
  <c r="AD17" i="35" a="1"/>
  <c r="AD17" i="35"/>
  <c r="AF17" i="35"/>
  <c r="AE17" i="35"/>
  <c r="W17" i="35" a="1"/>
  <c r="W17" i="35"/>
  <c r="Y17" i="35"/>
  <c r="X17" i="35"/>
  <c r="AD16" i="35" a="1"/>
  <c r="AD16" i="35"/>
  <c r="AF16" i="35"/>
  <c r="AE16" i="35"/>
  <c r="W16" i="35" a="1"/>
  <c r="W16" i="35"/>
  <c r="Y16" i="35"/>
  <c r="X16" i="35"/>
  <c r="AD15" i="35" a="1"/>
  <c r="AD15" i="35"/>
  <c r="AF15" i="35"/>
  <c r="AE15" i="35"/>
  <c r="W15" i="35" a="1"/>
  <c r="W15" i="35"/>
  <c r="Y15" i="35"/>
  <c r="X15" i="35"/>
  <c r="AD14" i="35" a="1"/>
  <c r="AD14" i="35"/>
  <c r="AF14" i="35"/>
  <c r="AE14" i="35"/>
  <c r="W14" i="35" a="1"/>
  <c r="W14" i="35"/>
  <c r="Y14" i="35"/>
  <c r="X14" i="35"/>
  <c r="AD13" i="35" a="1"/>
  <c r="AD13" i="35"/>
  <c r="AF13" i="35"/>
  <c r="AE13" i="35"/>
  <c r="W13" i="35" a="1"/>
  <c r="W13" i="35"/>
  <c r="Y13" i="35"/>
  <c r="X13" i="35"/>
  <c r="AD12" i="35" a="1"/>
  <c r="AD12" i="35"/>
  <c r="AF12" i="35"/>
  <c r="AE12" i="35"/>
  <c r="W12" i="35" a="1"/>
  <c r="W12" i="35"/>
  <c r="Y12" i="35"/>
  <c r="X12" i="35"/>
  <c r="H252" i="17"/>
  <c r="K250" i="17"/>
  <c r="H250" i="17"/>
  <c r="K249" i="17"/>
  <c r="H249" i="17"/>
  <c r="F10" i="17"/>
  <c r="AK13" i="17"/>
  <c r="AM13" i="17"/>
  <c r="AN13" i="17"/>
  <c r="AK14" i="17"/>
  <c r="AM14" i="17"/>
  <c r="AN14" i="17"/>
  <c r="AK15" i="17"/>
  <c r="AM15" i="17"/>
  <c r="AN15" i="17"/>
  <c r="L50" i="17"/>
  <c r="AK16" i="17"/>
  <c r="AM16" i="17"/>
  <c r="AN16" i="17"/>
  <c r="AK17" i="17"/>
  <c r="AM17" i="17"/>
  <c r="AN17" i="17"/>
  <c r="L70" i="17"/>
  <c r="AK18" i="17"/>
  <c r="AM18" i="17"/>
  <c r="AN18" i="17"/>
  <c r="AK19" i="17"/>
  <c r="AM19" i="17"/>
  <c r="AN19" i="17"/>
  <c r="L90" i="17"/>
  <c r="AK20" i="17"/>
  <c r="AM20" i="17"/>
  <c r="AN20" i="17"/>
  <c r="AK21" i="17"/>
  <c r="AM21" i="17"/>
  <c r="AN21" i="17"/>
  <c r="L110" i="17"/>
  <c r="AK22" i="17"/>
  <c r="AM22" i="17"/>
  <c r="AN22" i="17"/>
  <c r="AK23" i="17"/>
  <c r="AM23" i="17"/>
  <c r="AN23" i="17"/>
  <c r="L130" i="17"/>
  <c r="AK24" i="17"/>
  <c r="AM24" i="17"/>
  <c r="AN24" i="17"/>
  <c r="AK25" i="17"/>
  <c r="AM25" i="17"/>
  <c r="AN25" i="17"/>
  <c r="AK27" i="17"/>
  <c r="AN27" i="17"/>
  <c r="AK28" i="17"/>
  <c r="AN28" i="17"/>
  <c r="AK29" i="17"/>
  <c r="AN29" i="17"/>
  <c r="AK30" i="17"/>
  <c r="AN30" i="17"/>
  <c r="AK31" i="17"/>
  <c r="AN31" i="17"/>
  <c r="AK32" i="17"/>
  <c r="AN32" i="17"/>
  <c r="AK26" i="17"/>
  <c r="AN26" i="17"/>
  <c r="K210" i="17"/>
  <c r="K209" i="17"/>
  <c r="B209" i="17"/>
  <c r="K208" i="17"/>
  <c r="B208" i="17"/>
  <c r="K207" i="17"/>
  <c r="B207" i="17"/>
  <c r="K206" i="17"/>
  <c r="B206" i="17"/>
  <c r="K205" i="17"/>
  <c r="B205" i="17"/>
  <c r="K204" i="17"/>
  <c r="B204" i="17"/>
  <c r="K203" i="17"/>
  <c r="B203" i="17"/>
  <c r="K202" i="17"/>
  <c r="B202" i="17"/>
  <c r="K201" i="17"/>
  <c r="B201" i="17"/>
  <c r="K200" i="17"/>
  <c r="B200" i="17"/>
  <c r="K199" i="17"/>
  <c r="B199" i="17"/>
  <c r="K198" i="17"/>
  <c r="B198" i="17"/>
  <c r="K197" i="17"/>
  <c r="B197" i="17"/>
  <c r="K196" i="17"/>
  <c r="B196" i="17"/>
  <c r="K195" i="17"/>
  <c r="B195" i="17"/>
  <c r="AJ13" i="17"/>
  <c r="AJ15" i="17"/>
  <c r="AJ17" i="17"/>
  <c r="AJ19" i="17"/>
  <c r="AJ21" i="17"/>
  <c r="AJ25" i="17"/>
  <c r="AJ27" i="17"/>
  <c r="AJ32" i="17"/>
  <c r="AJ28" i="17"/>
  <c r="AJ29" i="17"/>
  <c r="AJ30" i="17"/>
  <c r="AJ31" i="17"/>
  <c r="AJ14" i="17"/>
  <c r="AJ16" i="17"/>
  <c r="AJ18" i="17"/>
  <c r="AJ20" i="17"/>
  <c r="AJ22" i="17"/>
  <c r="AJ23" i="17"/>
  <c r="AJ24" i="17"/>
  <c r="AJ26" i="17"/>
  <c r="AI32" i="17"/>
  <c r="Q191" i="17"/>
  <c r="AI31" i="17"/>
  <c r="H191" i="17"/>
  <c r="K189" i="17"/>
  <c r="B189" i="17"/>
  <c r="K188" i="17"/>
  <c r="B188" i="17"/>
  <c r="K187" i="17"/>
  <c r="B187" i="17"/>
  <c r="K186" i="17"/>
  <c r="B186" i="17"/>
  <c r="K185" i="17"/>
  <c r="B185" i="17"/>
  <c r="K184" i="17"/>
  <c r="B184" i="17"/>
  <c r="K183" i="17"/>
  <c r="B183" i="17"/>
  <c r="K182" i="17"/>
  <c r="B182" i="17"/>
  <c r="K181" i="17"/>
  <c r="B181" i="17"/>
  <c r="K180" i="17"/>
  <c r="B180" i="17"/>
  <c r="K179" i="17"/>
  <c r="B179" i="17"/>
  <c r="K178" i="17"/>
  <c r="B178" i="17"/>
  <c r="K177" i="17"/>
  <c r="B177" i="17"/>
  <c r="K176" i="17"/>
  <c r="B176" i="17"/>
  <c r="K175" i="17"/>
  <c r="B175" i="17"/>
  <c r="B174" i="17"/>
  <c r="AI30" i="17"/>
  <c r="Q171" i="17"/>
  <c r="AI29" i="17"/>
  <c r="H171" i="17"/>
  <c r="K168" i="17"/>
  <c r="B168" i="17"/>
  <c r="K167" i="17"/>
  <c r="B167" i="17"/>
  <c r="K166" i="17"/>
  <c r="B166" i="17"/>
  <c r="K165" i="17"/>
  <c r="B165" i="17"/>
  <c r="K164" i="17"/>
  <c r="B164" i="17"/>
  <c r="K163" i="17"/>
  <c r="B163" i="17"/>
  <c r="K162" i="17"/>
  <c r="B162" i="17"/>
  <c r="K161" i="17"/>
  <c r="B161" i="17"/>
  <c r="K160" i="17"/>
  <c r="B160" i="17"/>
  <c r="K159" i="17"/>
  <c r="B159" i="17"/>
  <c r="K158" i="17"/>
  <c r="B158" i="17"/>
  <c r="K157" i="17"/>
  <c r="B157" i="17"/>
  <c r="K156" i="17"/>
  <c r="B156" i="17"/>
  <c r="K155" i="17"/>
  <c r="B155" i="17"/>
  <c r="AI28" i="17"/>
  <c r="Q151" i="17"/>
  <c r="AI27" i="17"/>
  <c r="H151" i="17"/>
  <c r="K150" i="17"/>
  <c r="K149" i="17"/>
  <c r="K148" i="17"/>
  <c r="B148" i="17"/>
  <c r="K147" i="17"/>
  <c r="B147" i="17"/>
  <c r="K146" i="17"/>
  <c r="B146" i="17"/>
  <c r="K145" i="17"/>
  <c r="B145" i="17"/>
  <c r="K144" i="17"/>
  <c r="B144" i="17"/>
  <c r="K143" i="17"/>
  <c r="B143" i="17"/>
  <c r="K142" i="17"/>
  <c r="B142" i="17"/>
  <c r="K141" i="17"/>
  <c r="B141" i="17"/>
  <c r="K140" i="17"/>
  <c r="B140" i="17"/>
  <c r="K139" i="17"/>
  <c r="B139" i="17"/>
  <c r="K138" i="17"/>
  <c r="B138" i="17"/>
  <c r="K137" i="17"/>
  <c r="B137" i="17"/>
  <c r="K136" i="17"/>
  <c r="B136" i="17"/>
  <c r="K135" i="17"/>
  <c r="B135" i="17"/>
  <c r="AI26" i="17"/>
  <c r="Q131" i="17"/>
  <c r="AI25" i="17"/>
  <c r="H131" i="17"/>
  <c r="K129" i="17"/>
  <c r="K128" i="17"/>
  <c r="B128" i="17"/>
  <c r="K127" i="17"/>
  <c r="B127" i="17"/>
  <c r="K126" i="17"/>
  <c r="B126" i="17"/>
  <c r="K125" i="17"/>
  <c r="B125" i="17"/>
  <c r="K124" i="17"/>
  <c r="B124" i="17"/>
  <c r="K123" i="17"/>
  <c r="B123" i="17"/>
  <c r="K122" i="17"/>
  <c r="B122" i="17"/>
  <c r="K121" i="17"/>
  <c r="B121" i="17"/>
  <c r="K120" i="17"/>
  <c r="B120" i="17"/>
  <c r="K119" i="17"/>
  <c r="B119" i="17"/>
  <c r="K118" i="17"/>
  <c r="B118" i="17"/>
  <c r="K117" i="17"/>
  <c r="B117" i="17"/>
  <c r="K116" i="17"/>
  <c r="B116" i="17"/>
  <c r="K115" i="17"/>
  <c r="B115" i="17"/>
  <c r="AI24" i="17"/>
  <c r="Q111" i="17"/>
  <c r="AI23" i="17"/>
  <c r="H111" i="17"/>
  <c r="K109" i="17"/>
  <c r="K108" i="17"/>
  <c r="B108" i="17"/>
  <c r="K107" i="17"/>
  <c r="B107" i="17"/>
  <c r="K106" i="17"/>
  <c r="B106" i="17"/>
  <c r="K105" i="17"/>
  <c r="B105" i="17"/>
  <c r="K104" i="17"/>
  <c r="B104" i="17"/>
  <c r="K103" i="17"/>
  <c r="B103" i="17"/>
  <c r="K102" i="17"/>
  <c r="B102" i="17"/>
  <c r="K101" i="17"/>
  <c r="B101" i="17"/>
  <c r="K100" i="17"/>
  <c r="B100" i="17"/>
  <c r="K99" i="17"/>
  <c r="B99" i="17"/>
  <c r="K98" i="17"/>
  <c r="B98" i="17"/>
  <c r="K97" i="17"/>
  <c r="B97" i="17"/>
  <c r="K96" i="17"/>
  <c r="B96" i="17"/>
  <c r="K95" i="17"/>
  <c r="B95" i="17"/>
  <c r="AI22" i="17"/>
  <c r="Q91" i="17"/>
  <c r="AI21" i="17"/>
  <c r="H91" i="17"/>
  <c r="K89" i="17"/>
  <c r="K88" i="17"/>
  <c r="B88" i="17"/>
  <c r="K87" i="17"/>
  <c r="B87" i="17"/>
  <c r="K86" i="17"/>
  <c r="B86" i="17"/>
  <c r="K85" i="17"/>
  <c r="B85" i="17"/>
  <c r="K84" i="17"/>
  <c r="B84" i="17"/>
  <c r="K83" i="17"/>
  <c r="B83" i="17"/>
  <c r="K82" i="17"/>
  <c r="B82" i="17"/>
  <c r="K81" i="17"/>
  <c r="B81" i="17"/>
  <c r="K80" i="17"/>
  <c r="B80" i="17"/>
  <c r="K79" i="17"/>
  <c r="B79" i="17"/>
  <c r="K78" i="17"/>
  <c r="B78" i="17"/>
  <c r="K77" i="17"/>
  <c r="B77" i="17"/>
  <c r="K76" i="17"/>
  <c r="B76" i="17"/>
  <c r="K75" i="17"/>
  <c r="B75" i="17"/>
  <c r="AI20" i="17"/>
  <c r="Q71" i="17"/>
  <c r="AI19" i="17"/>
  <c r="H71" i="17"/>
  <c r="K68" i="17"/>
  <c r="B68" i="17"/>
  <c r="K67" i="17"/>
  <c r="B67" i="17"/>
  <c r="K66" i="17"/>
  <c r="B66" i="17"/>
  <c r="K65" i="17"/>
  <c r="B65" i="17"/>
  <c r="K64" i="17"/>
  <c r="B64" i="17"/>
  <c r="K63" i="17"/>
  <c r="B63" i="17"/>
  <c r="K62" i="17"/>
  <c r="B62" i="17"/>
  <c r="K61" i="17"/>
  <c r="B61" i="17"/>
  <c r="K60" i="17"/>
  <c r="B60" i="17"/>
  <c r="K59" i="17"/>
  <c r="B59" i="17"/>
  <c r="K58" i="17"/>
  <c r="B58" i="17"/>
  <c r="K57" i="17"/>
  <c r="B57" i="17"/>
  <c r="K56" i="17"/>
  <c r="B56" i="17"/>
  <c r="K55" i="17"/>
  <c r="B55" i="17"/>
  <c r="AI18" i="17"/>
  <c r="Q51" i="17"/>
  <c r="AI17" i="17"/>
  <c r="H51" i="17"/>
  <c r="K49" i="17"/>
  <c r="K48" i="17"/>
  <c r="B48" i="17"/>
  <c r="K47" i="17"/>
  <c r="B47" i="17"/>
  <c r="K46" i="17"/>
  <c r="B46" i="17"/>
  <c r="K45" i="17"/>
  <c r="B45" i="17"/>
  <c r="K44" i="17"/>
  <c r="B44" i="17"/>
  <c r="K43" i="17"/>
  <c r="B43" i="17"/>
  <c r="K42" i="17"/>
  <c r="B42" i="17"/>
  <c r="K41" i="17"/>
  <c r="B41" i="17"/>
  <c r="K40" i="17"/>
  <c r="B40" i="17"/>
  <c r="K39" i="17"/>
  <c r="B39" i="17"/>
  <c r="K38" i="17"/>
  <c r="B38" i="17"/>
  <c r="K37" i="17"/>
  <c r="B37" i="17"/>
  <c r="K36" i="17"/>
  <c r="B36" i="17"/>
  <c r="K35" i="17"/>
  <c r="B35" i="17"/>
  <c r="AI16" i="17"/>
  <c r="Q31" i="17"/>
  <c r="AI15" i="17"/>
  <c r="H31" i="17"/>
  <c r="B30" i="17"/>
  <c r="B29" i="17"/>
  <c r="B28" i="17"/>
  <c r="B27" i="17"/>
  <c r="B26" i="17"/>
  <c r="B25" i="17"/>
  <c r="B24" i="17"/>
  <c r="B23" i="17"/>
  <c r="B22" i="17"/>
  <c r="B21" i="17"/>
  <c r="B20" i="17"/>
  <c r="B19" i="17"/>
  <c r="B18" i="17"/>
  <c r="B17" i="17"/>
  <c r="B16" i="17"/>
  <c r="B15" i="17"/>
  <c r="AI14" i="17"/>
  <c r="B14" i="17"/>
  <c r="AI13" i="17"/>
  <c r="B13" i="17"/>
  <c r="B12" i="17"/>
  <c r="Q11" i="17"/>
  <c r="H11" i="17"/>
  <c r="T200" i="35"/>
  <c r="U200" i="35"/>
  <c r="I200" i="35"/>
  <c r="J200" i="35"/>
  <c r="T179" i="35"/>
  <c r="U179" i="35"/>
  <c r="I179" i="35"/>
  <c r="J179" i="35"/>
  <c r="T158" i="35"/>
  <c r="U158" i="35"/>
  <c r="I158" i="35"/>
  <c r="J158" i="35"/>
  <c r="T137" i="35"/>
  <c r="U137" i="35"/>
  <c r="I137" i="35"/>
  <c r="J137" i="35"/>
  <c r="T116" i="35"/>
  <c r="U116" i="35"/>
  <c r="I116" i="35"/>
  <c r="J116" i="35"/>
  <c r="T95" i="35"/>
  <c r="U95" i="35"/>
  <c r="I95" i="35"/>
  <c r="J95" i="35"/>
  <c r="T74" i="35"/>
  <c r="U74" i="35"/>
  <c r="I74" i="35"/>
  <c r="J74" i="35"/>
  <c r="T53" i="35"/>
  <c r="U53" i="35"/>
  <c r="I53" i="35"/>
  <c r="J53" i="35"/>
  <c r="T32" i="35"/>
  <c r="U32" i="35"/>
  <c r="I32" i="35"/>
  <c r="J32" i="35"/>
  <c r="T11" i="35"/>
  <c r="U11" i="35"/>
  <c r="I11" i="35"/>
  <c r="J11" i="35"/>
  <c r="O10" i="35"/>
  <c r="D10" i="35"/>
  <c r="AF8" i="35"/>
  <c r="AC15" i="22" a="1"/>
  <c r="AC15" i="22"/>
  <c r="V15" i="22"/>
  <c r="AC14" i="22" a="1"/>
  <c r="AC14" i="22"/>
  <c r="V14" i="22"/>
  <c r="L58" i="22"/>
  <c r="L59" i="22"/>
  <c r="L60" i="22"/>
  <c r="L61" i="22"/>
  <c r="L62" i="22"/>
  <c r="L63" i="22"/>
  <c r="B63" i="22"/>
  <c r="B62" i="22"/>
  <c r="B57" i="22"/>
  <c r="B58" i="22"/>
  <c r="B59" i="22"/>
  <c r="B60" i="22"/>
  <c r="B61" i="22"/>
  <c r="K59" i="22"/>
  <c r="A58" i="22"/>
  <c r="L53" i="22"/>
  <c r="L54" i="22"/>
  <c r="L55" i="22"/>
  <c r="L56" i="22"/>
  <c r="L57" i="22"/>
  <c r="B51" i="22"/>
  <c r="B52" i="22"/>
  <c r="B53" i="22"/>
  <c r="B54" i="22"/>
  <c r="B55" i="22"/>
  <c r="B56" i="22"/>
  <c r="K54" i="22"/>
  <c r="L47" i="22"/>
  <c r="L48" i="22"/>
  <c r="L49" i="22"/>
  <c r="L50" i="22"/>
  <c r="L51" i="22"/>
  <c r="L52" i="22"/>
  <c r="A52" i="22"/>
  <c r="B47" i="22"/>
  <c r="B48" i="22"/>
  <c r="B49" i="22"/>
  <c r="B50" i="22"/>
  <c r="K48" i="22"/>
  <c r="A48" i="22"/>
  <c r="L42" i="22"/>
  <c r="L43" i="22"/>
  <c r="L44" i="22"/>
  <c r="L45" i="22"/>
  <c r="L46" i="22"/>
  <c r="B41" i="22"/>
  <c r="B42" i="22"/>
  <c r="B43" i="22"/>
  <c r="B44" i="22"/>
  <c r="B45" i="22"/>
  <c r="B46" i="22"/>
  <c r="K43" i="22"/>
  <c r="A42" i="22"/>
  <c r="L36" i="22"/>
  <c r="L37" i="22"/>
  <c r="L38" i="22"/>
  <c r="L39" i="22"/>
  <c r="L40" i="22"/>
  <c r="L41" i="22"/>
  <c r="B35" i="22"/>
  <c r="B36" i="22"/>
  <c r="B37" i="22"/>
  <c r="B38" i="22"/>
  <c r="B39" i="22"/>
  <c r="B40" i="22"/>
  <c r="K37" i="22"/>
  <c r="A36" i="22"/>
  <c r="L30" i="22"/>
  <c r="L31" i="22"/>
  <c r="L32" i="22"/>
  <c r="L33" i="22"/>
  <c r="L34" i="22"/>
  <c r="L35" i="22"/>
  <c r="B30" i="22"/>
  <c r="B31" i="22"/>
  <c r="B32" i="22"/>
  <c r="B33" i="22"/>
  <c r="B34" i="22"/>
  <c r="AC31" i="22" a="1"/>
  <c r="AC31" i="22"/>
  <c r="AC16" i="22" a="1"/>
  <c r="AC17" i="22" a="1"/>
  <c r="AC18" i="22" a="1"/>
  <c r="AC19" i="22" a="1"/>
  <c r="AC20" i="22" a="1"/>
  <c r="AC21" i="22" a="1"/>
  <c r="AC22" i="22" a="1"/>
  <c r="AC23" i="22" a="1"/>
  <c r="AC24" i="22" a="1"/>
  <c r="AC25" i="22" a="1"/>
  <c r="AC26" i="22" a="1"/>
  <c r="AC27" i="22" a="1"/>
  <c r="AC28" i="22" a="1"/>
  <c r="AC29" i="22" a="1"/>
  <c r="AC30" i="22" a="1"/>
  <c r="AC16" i="22"/>
  <c r="AC17" i="22"/>
  <c r="AC18" i="22"/>
  <c r="AC19" i="22"/>
  <c r="AC20" i="22"/>
  <c r="AC21" i="22"/>
  <c r="AC22" i="22"/>
  <c r="AC23" i="22"/>
  <c r="AC24" i="22"/>
  <c r="AC25" i="22"/>
  <c r="AC26" i="22"/>
  <c r="AC27" i="22"/>
  <c r="AC28" i="22"/>
  <c r="AC29" i="22"/>
  <c r="AC30" i="22"/>
  <c r="AD31" i="22" a="1"/>
  <c r="AD31" i="22"/>
  <c r="V31" i="22"/>
  <c r="A31" i="22"/>
  <c r="AD30" i="22" a="1"/>
  <c r="AD30" i="22"/>
  <c r="V30" i="22"/>
  <c r="K30" i="22"/>
  <c r="AD29" i="22" a="1"/>
  <c r="AD29" i="22"/>
  <c r="V29" i="22"/>
  <c r="L23" i="22"/>
  <c r="L24" i="22"/>
  <c r="L25" i="22"/>
  <c r="L26" i="22"/>
  <c r="L27" i="22"/>
  <c r="L28" i="22"/>
  <c r="L29" i="22"/>
  <c r="B23" i="22"/>
  <c r="B24" i="22"/>
  <c r="B25" i="22"/>
  <c r="B26" i="22"/>
  <c r="B27" i="22"/>
  <c r="B28" i="22"/>
  <c r="B29" i="22"/>
  <c r="AD28" i="22" a="1"/>
  <c r="AD28" i="22"/>
  <c r="V28" i="22"/>
  <c r="AD27" i="22" a="1"/>
  <c r="AD27" i="22"/>
  <c r="V27" i="22"/>
  <c r="AD26" i="22" a="1"/>
  <c r="AD26" i="22"/>
  <c r="V26" i="22"/>
  <c r="AD25" i="22" a="1"/>
  <c r="AD25" i="22"/>
  <c r="V25" i="22"/>
  <c r="AD24" i="22" a="1"/>
  <c r="AD24" i="22"/>
  <c r="V24" i="22"/>
  <c r="A24" i="22"/>
  <c r="AD23" i="22" a="1"/>
  <c r="AD23" i="22"/>
  <c r="V23" i="22"/>
  <c r="K23" i="22"/>
  <c r="AD22" i="22" a="1"/>
  <c r="AD22" i="22"/>
  <c r="V22" i="22"/>
  <c r="L17" i="22"/>
  <c r="L18" i="22"/>
  <c r="L19" i="22"/>
  <c r="L20" i="22"/>
  <c r="L21" i="22"/>
  <c r="L22" i="22"/>
  <c r="B18" i="22"/>
  <c r="B19" i="22"/>
  <c r="B20" i="22"/>
  <c r="B21" i="22"/>
  <c r="B22" i="22"/>
  <c r="AD21" i="22" a="1"/>
  <c r="AD21" i="22"/>
  <c r="V21" i="22"/>
  <c r="AD20" i="22" a="1"/>
  <c r="AD20" i="22"/>
  <c r="V20" i="22"/>
  <c r="AD19" i="22" a="1"/>
  <c r="AD19" i="22"/>
  <c r="V19" i="22"/>
  <c r="A19" i="22"/>
  <c r="AD18" i="22" a="1"/>
  <c r="AD18" i="22"/>
  <c r="V18" i="22"/>
  <c r="AD17" i="22" a="1"/>
  <c r="AD17" i="22"/>
  <c r="V17" i="22"/>
  <c r="K17" i="22"/>
  <c r="B12" i="22"/>
  <c r="B13" i="22"/>
  <c r="B14" i="22"/>
  <c r="B15" i="22"/>
  <c r="B16" i="22"/>
  <c r="B17" i="22"/>
  <c r="AD16" i="22" a="1"/>
  <c r="AD16" i="22"/>
  <c r="L11" i="22"/>
  <c r="L12" i="22"/>
  <c r="L13" i="22"/>
  <c r="V16" i="22"/>
  <c r="L14" i="22"/>
  <c r="L15" i="22"/>
  <c r="L16" i="22"/>
  <c r="AD15" i="22" a="1"/>
  <c r="AD15" i="22"/>
  <c r="AD14" i="22" a="1"/>
  <c r="AD14" i="22"/>
  <c r="A13" i="22"/>
  <c r="K12" i="22"/>
  <c r="W4" i="22"/>
  <c r="I31" i="17"/>
  <c r="R11" i="17"/>
  <c r="I11" i="17"/>
  <c r="AL14" i="17"/>
  <c r="AP14" i="17"/>
  <c r="AL15" i="17"/>
  <c r="AP15" i="17"/>
  <c r="AL28" i="17"/>
  <c r="AM28" i="17"/>
  <c r="AP28" i="17"/>
  <c r="AM32" i="17"/>
  <c r="AM31" i="17"/>
  <c r="AM30" i="17"/>
  <c r="R171" i="17"/>
  <c r="AM29" i="17"/>
  <c r="R151" i="17"/>
  <c r="AM27" i="17"/>
  <c r="AM26" i="17"/>
  <c r="AL32" i="17"/>
  <c r="AO32" i="17"/>
  <c r="AL31" i="17"/>
  <c r="AO31" i="17"/>
  <c r="AL30" i="17"/>
  <c r="AP30" i="17"/>
  <c r="AL29" i="17"/>
  <c r="AO28" i="17"/>
  <c r="AL27" i="17"/>
  <c r="AP27" i="17"/>
  <c r="AL26" i="17"/>
  <c r="AL25" i="17"/>
  <c r="AL24" i="17"/>
  <c r="AL23" i="17"/>
  <c r="AL22" i="17"/>
  <c r="AL21" i="17"/>
  <c r="AL20" i="17"/>
  <c r="AL19" i="17"/>
  <c r="AL18" i="17"/>
  <c r="AL17" i="17"/>
  <c r="AP17" i="17"/>
  <c r="AL16" i="17"/>
  <c r="AL13" i="17"/>
  <c r="AH32" i="17"/>
  <c r="AH31" i="17"/>
  <c r="AH30" i="17"/>
  <c r="AH29" i="17"/>
  <c r="AH28" i="17"/>
  <c r="AH27" i="17"/>
  <c r="AH26" i="17"/>
  <c r="AH25" i="17"/>
  <c r="AH24" i="17"/>
  <c r="AH23" i="17"/>
  <c r="AH22" i="17"/>
  <c r="AH21" i="17"/>
  <c r="AH20" i="17"/>
  <c r="AH19" i="17"/>
  <c r="AH18" i="17"/>
  <c r="AH17" i="17"/>
  <c r="AH16" i="17"/>
  <c r="AH15" i="17"/>
  <c r="AH14" i="17"/>
  <c r="AF210" i="17"/>
  <c r="AE210" i="17"/>
  <c r="AD210" i="17"/>
  <c r="AC210" i="17"/>
  <c r="AB210" i="17"/>
  <c r="AA210" i="17"/>
  <c r="Y210" i="17"/>
  <c r="X210" i="17"/>
  <c r="W210" i="17"/>
  <c r="V210" i="17"/>
  <c r="U210" i="17"/>
  <c r="AF209" i="17"/>
  <c r="AE209" i="17"/>
  <c r="AD209" i="17"/>
  <c r="AC209" i="17"/>
  <c r="AB209" i="17"/>
  <c r="AA209" i="17"/>
  <c r="Y209" i="17"/>
  <c r="X209" i="17"/>
  <c r="W209" i="17"/>
  <c r="V209" i="17"/>
  <c r="U209" i="17"/>
  <c r="AF208" i="17"/>
  <c r="AE208" i="17"/>
  <c r="AD208" i="17"/>
  <c r="AC208" i="17"/>
  <c r="AB208" i="17"/>
  <c r="AA208" i="17"/>
  <c r="Y208" i="17"/>
  <c r="X208" i="17"/>
  <c r="W208" i="17"/>
  <c r="V208" i="17"/>
  <c r="U208" i="17"/>
  <c r="AF207" i="17"/>
  <c r="AE207" i="17"/>
  <c r="AD207" i="17"/>
  <c r="AC207" i="17"/>
  <c r="AB207" i="17"/>
  <c r="AA207" i="17"/>
  <c r="Y207" i="17"/>
  <c r="X207" i="17"/>
  <c r="W207" i="17"/>
  <c r="V207" i="17"/>
  <c r="U207" i="17"/>
  <c r="AF206" i="17"/>
  <c r="AE206" i="17"/>
  <c r="AD206" i="17"/>
  <c r="AC206" i="17"/>
  <c r="AB206" i="17"/>
  <c r="AA206" i="17"/>
  <c r="Y206" i="17"/>
  <c r="X206" i="17"/>
  <c r="W206" i="17"/>
  <c r="V206" i="17"/>
  <c r="U206" i="17"/>
  <c r="AF205" i="17"/>
  <c r="AE205" i="17"/>
  <c r="AD205" i="17"/>
  <c r="AC205" i="17"/>
  <c r="AB205" i="17"/>
  <c r="AA205" i="17"/>
  <c r="Y205" i="17"/>
  <c r="X205" i="17"/>
  <c r="W205" i="17"/>
  <c r="V205" i="17"/>
  <c r="U205" i="17"/>
  <c r="AF204" i="17"/>
  <c r="AE204" i="17"/>
  <c r="AD204" i="17"/>
  <c r="AC204" i="17"/>
  <c r="AB204" i="17"/>
  <c r="AA204" i="17"/>
  <c r="Y204" i="17"/>
  <c r="X204" i="17"/>
  <c r="W204" i="17"/>
  <c r="V204" i="17"/>
  <c r="U204" i="17"/>
  <c r="AF203" i="17"/>
  <c r="AE203" i="17"/>
  <c r="AD203" i="17"/>
  <c r="AC203" i="17"/>
  <c r="AB203" i="17"/>
  <c r="AA203" i="17"/>
  <c r="Y203" i="17"/>
  <c r="X203" i="17"/>
  <c r="W203" i="17"/>
  <c r="V203" i="17"/>
  <c r="U203" i="17"/>
  <c r="AF202" i="17"/>
  <c r="AE202" i="17"/>
  <c r="AD202" i="17"/>
  <c r="AC202" i="17"/>
  <c r="AB202" i="17"/>
  <c r="AA202" i="17"/>
  <c r="Y202" i="17"/>
  <c r="X202" i="17"/>
  <c r="W202" i="17"/>
  <c r="V202" i="17"/>
  <c r="U202" i="17"/>
  <c r="AF201" i="17"/>
  <c r="AE201" i="17"/>
  <c r="AD201" i="17"/>
  <c r="AC201" i="17"/>
  <c r="AB201" i="17"/>
  <c r="AA201" i="17"/>
  <c r="Y201" i="17"/>
  <c r="X201" i="17"/>
  <c r="W201" i="17"/>
  <c r="V201" i="17"/>
  <c r="U201" i="17"/>
  <c r="AF200" i="17"/>
  <c r="AE200" i="17"/>
  <c r="AD200" i="17"/>
  <c r="AC200" i="17"/>
  <c r="AB200" i="17"/>
  <c r="AA200" i="17"/>
  <c r="Y200" i="17"/>
  <c r="X200" i="17"/>
  <c r="W200" i="17"/>
  <c r="V200" i="17"/>
  <c r="U200" i="17"/>
  <c r="AF199" i="17"/>
  <c r="AE199" i="17"/>
  <c r="AD199" i="17"/>
  <c r="AC199" i="17"/>
  <c r="AB199" i="17"/>
  <c r="AA199" i="17"/>
  <c r="Y199" i="17"/>
  <c r="X199" i="17"/>
  <c r="W199" i="17"/>
  <c r="V199" i="17"/>
  <c r="U199" i="17"/>
  <c r="AF198" i="17"/>
  <c r="AE198" i="17"/>
  <c r="AD198" i="17"/>
  <c r="AC198" i="17"/>
  <c r="AB198" i="17"/>
  <c r="AA198" i="17"/>
  <c r="Y198" i="17"/>
  <c r="X198" i="17"/>
  <c r="W198" i="17"/>
  <c r="V198" i="17"/>
  <c r="U198" i="17"/>
  <c r="AF197" i="17"/>
  <c r="AE197" i="17"/>
  <c r="AD197" i="17"/>
  <c r="AC197" i="17"/>
  <c r="AB197" i="17"/>
  <c r="AA197" i="17"/>
  <c r="Y197" i="17"/>
  <c r="X197" i="17"/>
  <c r="W197" i="17"/>
  <c r="V197" i="17"/>
  <c r="U197" i="17"/>
  <c r="T197" i="17"/>
  <c r="AF196" i="17"/>
  <c r="AE196" i="17"/>
  <c r="AD196" i="17"/>
  <c r="AC196" i="17"/>
  <c r="AB196" i="17"/>
  <c r="AA196" i="17"/>
  <c r="Y196" i="17"/>
  <c r="X196" i="17"/>
  <c r="W196" i="17"/>
  <c r="V196" i="17"/>
  <c r="U196" i="17"/>
  <c r="T196" i="17"/>
  <c r="AF195" i="17"/>
  <c r="AE195" i="17"/>
  <c r="AD195" i="17"/>
  <c r="AC195" i="17"/>
  <c r="AB195" i="17"/>
  <c r="AA195" i="17"/>
  <c r="Y195" i="17"/>
  <c r="X195" i="17"/>
  <c r="W195" i="17"/>
  <c r="V195" i="17"/>
  <c r="U195" i="17"/>
  <c r="T195" i="17"/>
  <c r="AF194" i="17"/>
  <c r="AE194" i="17"/>
  <c r="AD194" i="17"/>
  <c r="AC194" i="17"/>
  <c r="AB194" i="17"/>
  <c r="AA194" i="17"/>
  <c r="Y194" i="17"/>
  <c r="X194" i="17"/>
  <c r="W194" i="17"/>
  <c r="V194" i="17"/>
  <c r="U194" i="17"/>
  <c r="T194" i="17"/>
  <c r="AF193" i="17"/>
  <c r="AE193" i="17"/>
  <c r="AD193" i="17"/>
  <c r="AC193" i="17"/>
  <c r="AB193" i="17"/>
  <c r="AA193" i="17"/>
  <c r="Y193" i="17"/>
  <c r="X193" i="17"/>
  <c r="W193" i="17"/>
  <c r="V193" i="17"/>
  <c r="U193" i="17"/>
  <c r="T193" i="17"/>
  <c r="AA192" i="17"/>
  <c r="AF190" i="17"/>
  <c r="AE190" i="17"/>
  <c r="AD190" i="17"/>
  <c r="AC190" i="17"/>
  <c r="AB190" i="17"/>
  <c r="AA190" i="17"/>
  <c r="Y190" i="17"/>
  <c r="X190" i="17"/>
  <c r="W190" i="17"/>
  <c r="V190" i="17"/>
  <c r="U190" i="17"/>
  <c r="AF189" i="17"/>
  <c r="AE189" i="17"/>
  <c r="AD189" i="17"/>
  <c r="AC189" i="17"/>
  <c r="AB189" i="17"/>
  <c r="AA189" i="17"/>
  <c r="Y189" i="17"/>
  <c r="X189" i="17"/>
  <c r="W189" i="17"/>
  <c r="V189" i="17"/>
  <c r="U189" i="17"/>
  <c r="AF188" i="17"/>
  <c r="AE188" i="17"/>
  <c r="AD188" i="17"/>
  <c r="AC188" i="17"/>
  <c r="AB188" i="17"/>
  <c r="AA188" i="17"/>
  <c r="Y188" i="17"/>
  <c r="X188" i="17"/>
  <c r="W188" i="17"/>
  <c r="V188" i="17"/>
  <c r="U188" i="17"/>
  <c r="AF187" i="17"/>
  <c r="AE187" i="17"/>
  <c r="AD187" i="17"/>
  <c r="AC187" i="17"/>
  <c r="AB187" i="17"/>
  <c r="AA187" i="17"/>
  <c r="Y187" i="17"/>
  <c r="X187" i="17"/>
  <c r="W187" i="17"/>
  <c r="V187" i="17"/>
  <c r="U187" i="17"/>
  <c r="AF186" i="17"/>
  <c r="AE186" i="17"/>
  <c r="AD186" i="17"/>
  <c r="AC186" i="17"/>
  <c r="AB186" i="17"/>
  <c r="AA186" i="17"/>
  <c r="Y186" i="17"/>
  <c r="X186" i="17"/>
  <c r="W186" i="17"/>
  <c r="V186" i="17"/>
  <c r="U186" i="17"/>
  <c r="AF185" i="17"/>
  <c r="AE185" i="17"/>
  <c r="AD185" i="17"/>
  <c r="AC185" i="17"/>
  <c r="AB185" i="17"/>
  <c r="AA185" i="17"/>
  <c r="Y185" i="17"/>
  <c r="X185" i="17"/>
  <c r="W185" i="17"/>
  <c r="V185" i="17"/>
  <c r="U185" i="17"/>
  <c r="AF184" i="17"/>
  <c r="AE184" i="17"/>
  <c r="AD184" i="17"/>
  <c r="AC184" i="17"/>
  <c r="AB184" i="17"/>
  <c r="AA184" i="17"/>
  <c r="Y184" i="17"/>
  <c r="X184" i="17"/>
  <c r="W184" i="17"/>
  <c r="V184" i="17"/>
  <c r="U184" i="17"/>
  <c r="AF183" i="17"/>
  <c r="AE183" i="17"/>
  <c r="AD183" i="17"/>
  <c r="AC183" i="17"/>
  <c r="AB183" i="17"/>
  <c r="AA183" i="17"/>
  <c r="Y183" i="17"/>
  <c r="X183" i="17"/>
  <c r="W183" i="17"/>
  <c r="V183" i="17"/>
  <c r="U183" i="17"/>
  <c r="AF182" i="17"/>
  <c r="AE182" i="17"/>
  <c r="AD182" i="17"/>
  <c r="AC182" i="17"/>
  <c r="AB182" i="17"/>
  <c r="AA182" i="17"/>
  <c r="Y182" i="17"/>
  <c r="X182" i="17"/>
  <c r="W182" i="17"/>
  <c r="V182" i="17"/>
  <c r="U182" i="17"/>
  <c r="AF181" i="17"/>
  <c r="AE181" i="17"/>
  <c r="AD181" i="17"/>
  <c r="AC181" i="17"/>
  <c r="AB181" i="17"/>
  <c r="AA181" i="17"/>
  <c r="Y181" i="17"/>
  <c r="X181" i="17"/>
  <c r="W181" i="17"/>
  <c r="V181" i="17"/>
  <c r="U181" i="17"/>
  <c r="AF180" i="17"/>
  <c r="AE180" i="17"/>
  <c r="AD180" i="17"/>
  <c r="AC180" i="17"/>
  <c r="AB180" i="17"/>
  <c r="AA180" i="17"/>
  <c r="Y180" i="17"/>
  <c r="X180" i="17"/>
  <c r="W180" i="17"/>
  <c r="V180" i="17"/>
  <c r="U180" i="17"/>
  <c r="AF179" i="17"/>
  <c r="AE179" i="17"/>
  <c r="AD179" i="17"/>
  <c r="AC179" i="17"/>
  <c r="AB179" i="17"/>
  <c r="AA179" i="17"/>
  <c r="Y179" i="17"/>
  <c r="X179" i="17"/>
  <c r="W179" i="17"/>
  <c r="V179" i="17"/>
  <c r="U179" i="17"/>
  <c r="AF178" i="17"/>
  <c r="AE178" i="17"/>
  <c r="AD178" i="17"/>
  <c r="AC178" i="17"/>
  <c r="AB178" i="17"/>
  <c r="AA178" i="17"/>
  <c r="Y178" i="17"/>
  <c r="X178" i="17"/>
  <c r="W178" i="17"/>
  <c r="V178" i="17"/>
  <c r="U178" i="17"/>
  <c r="AF177" i="17"/>
  <c r="AE177" i="17"/>
  <c r="AD177" i="17"/>
  <c r="AC177" i="17"/>
  <c r="AB177" i="17"/>
  <c r="AA177" i="17"/>
  <c r="Y177" i="17"/>
  <c r="X177" i="17"/>
  <c r="W177" i="17"/>
  <c r="V177" i="17"/>
  <c r="U177" i="17"/>
  <c r="T177" i="17"/>
  <c r="AF176" i="17"/>
  <c r="AE176" i="17"/>
  <c r="AD176" i="17"/>
  <c r="AC176" i="17"/>
  <c r="AB176" i="17"/>
  <c r="AA176" i="17"/>
  <c r="Y176" i="17"/>
  <c r="X176" i="17"/>
  <c r="W176" i="17"/>
  <c r="V176" i="17"/>
  <c r="U176" i="17"/>
  <c r="T176" i="17"/>
  <c r="AF175" i="17"/>
  <c r="AE175" i="17"/>
  <c r="AD175" i="17"/>
  <c r="AC175" i="17"/>
  <c r="AB175" i="17"/>
  <c r="AA175" i="17"/>
  <c r="Y175" i="17"/>
  <c r="X175" i="17"/>
  <c r="W175" i="17"/>
  <c r="V175" i="17"/>
  <c r="U175" i="17"/>
  <c r="T175" i="17"/>
  <c r="AF174" i="17"/>
  <c r="AE174" i="17"/>
  <c r="AD174" i="17"/>
  <c r="AC174" i="17"/>
  <c r="AB174" i="17"/>
  <c r="AA174" i="17"/>
  <c r="Y174" i="17"/>
  <c r="X174" i="17"/>
  <c r="W174" i="17"/>
  <c r="V174" i="17"/>
  <c r="U174" i="17"/>
  <c r="T174" i="17"/>
  <c r="AF173" i="17"/>
  <c r="AE173" i="17"/>
  <c r="AD173" i="17"/>
  <c r="AC173" i="17"/>
  <c r="AB173" i="17"/>
  <c r="AA173" i="17"/>
  <c r="Y173" i="17"/>
  <c r="X173" i="17"/>
  <c r="W173" i="17"/>
  <c r="V173" i="17"/>
  <c r="U173" i="17"/>
  <c r="T173" i="17"/>
  <c r="W172" i="17"/>
  <c r="AF170" i="17"/>
  <c r="AE170" i="17"/>
  <c r="AD170" i="17"/>
  <c r="AC170" i="17"/>
  <c r="AB170" i="17"/>
  <c r="AA170" i="17"/>
  <c r="Y170" i="17"/>
  <c r="X170" i="17"/>
  <c r="W170" i="17"/>
  <c r="V170" i="17"/>
  <c r="U170" i="17"/>
  <c r="AF169" i="17"/>
  <c r="AE169" i="17"/>
  <c r="AD169" i="17"/>
  <c r="AC169" i="17"/>
  <c r="AB169" i="17"/>
  <c r="AA169" i="17"/>
  <c r="Y169" i="17"/>
  <c r="X169" i="17"/>
  <c r="W169" i="17"/>
  <c r="V169" i="17"/>
  <c r="U169" i="17"/>
  <c r="AF168" i="17"/>
  <c r="AE168" i="17"/>
  <c r="AD168" i="17"/>
  <c r="AC168" i="17"/>
  <c r="AB168" i="17"/>
  <c r="AA168" i="17"/>
  <c r="Y168" i="17"/>
  <c r="X168" i="17"/>
  <c r="W168" i="17"/>
  <c r="V168" i="17"/>
  <c r="U168" i="17"/>
  <c r="AF167" i="17"/>
  <c r="AE167" i="17"/>
  <c r="AD167" i="17"/>
  <c r="AC167" i="17"/>
  <c r="AB167" i="17"/>
  <c r="AA167" i="17"/>
  <c r="Y167" i="17"/>
  <c r="X167" i="17"/>
  <c r="W167" i="17"/>
  <c r="V167" i="17"/>
  <c r="U167" i="17"/>
  <c r="AF166" i="17"/>
  <c r="AE166" i="17"/>
  <c r="AD166" i="17"/>
  <c r="AC166" i="17"/>
  <c r="AB166" i="17"/>
  <c r="AA166" i="17"/>
  <c r="Y166" i="17"/>
  <c r="X166" i="17"/>
  <c r="W166" i="17"/>
  <c r="V166" i="17"/>
  <c r="U166" i="17"/>
  <c r="AF165" i="17"/>
  <c r="AE165" i="17"/>
  <c r="AD165" i="17"/>
  <c r="AC165" i="17"/>
  <c r="AB165" i="17"/>
  <c r="AA165" i="17"/>
  <c r="Y165" i="17"/>
  <c r="X165" i="17"/>
  <c r="W165" i="17"/>
  <c r="V165" i="17"/>
  <c r="U165" i="17"/>
  <c r="AF164" i="17"/>
  <c r="AE164" i="17"/>
  <c r="AD164" i="17"/>
  <c r="AC164" i="17"/>
  <c r="AB164" i="17"/>
  <c r="AA164" i="17"/>
  <c r="Y164" i="17"/>
  <c r="X164" i="17"/>
  <c r="W164" i="17"/>
  <c r="V164" i="17"/>
  <c r="U164" i="17"/>
  <c r="AF163" i="17"/>
  <c r="AE163" i="17"/>
  <c r="AD163" i="17"/>
  <c r="AC163" i="17"/>
  <c r="AB163" i="17"/>
  <c r="AA163" i="17"/>
  <c r="Y163" i="17"/>
  <c r="X163" i="17"/>
  <c r="W163" i="17"/>
  <c r="V163" i="17"/>
  <c r="U163" i="17"/>
  <c r="AF162" i="17"/>
  <c r="AE162" i="17"/>
  <c r="AD162" i="17"/>
  <c r="AC162" i="17"/>
  <c r="AB162" i="17"/>
  <c r="AA162" i="17"/>
  <c r="Y162" i="17"/>
  <c r="X162" i="17"/>
  <c r="W162" i="17"/>
  <c r="V162" i="17"/>
  <c r="U162" i="17"/>
  <c r="AF161" i="17"/>
  <c r="AE161" i="17"/>
  <c r="AD161" i="17"/>
  <c r="AC161" i="17"/>
  <c r="AB161" i="17"/>
  <c r="AA161" i="17"/>
  <c r="Y161" i="17"/>
  <c r="X161" i="17"/>
  <c r="W161" i="17"/>
  <c r="V161" i="17"/>
  <c r="U161" i="17"/>
  <c r="AF160" i="17"/>
  <c r="AE160" i="17"/>
  <c r="AD160" i="17"/>
  <c r="AC160" i="17"/>
  <c r="AB160" i="17"/>
  <c r="AA160" i="17"/>
  <c r="Y160" i="17"/>
  <c r="X160" i="17"/>
  <c r="W160" i="17"/>
  <c r="V160" i="17"/>
  <c r="U160" i="17"/>
  <c r="AF159" i="17"/>
  <c r="AE159" i="17"/>
  <c r="AD159" i="17"/>
  <c r="AC159" i="17"/>
  <c r="AB159" i="17"/>
  <c r="AA159" i="17"/>
  <c r="Y159" i="17"/>
  <c r="X159" i="17"/>
  <c r="W159" i="17"/>
  <c r="V159" i="17"/>
  <c r="U159" i="17"/>
  <c r="AF158" i="17"/>
  <c r="AE158" i="17"/>
  <c r="AD158" i="17"/>
  <c r="AC158" i="17"/>
  <c r="AB158" i="17"/>
  <c r="AA158" i="17"/>
  <c r="Y158" i="17"/>
  <c r="X158" i="17"/>
  <c r="W158" i="17"/>
  <c r="V158" i="17"/>
  <c r="U158" i="17"/>
  <c r="AF157" i="17"/>
  <c r="AE157" i="17"/>
  <c r="AD157" i="17"/>
  <c r="AC157" i="17"/>
  <c r="AB157" i="17"/>
  <c r="AA157" i="17"/>
  <c r="Y157" i="17"/>
  <c r="X157" i="17"/>
  <c r="W157" i="17"/>
  <c r="V157" i="17"/>
  <c r="U157" i="17"/>
  <c r="T157" i="17"/>
  <c r="AF156" i="17"/>
  <c r="AE156" i="17"/>
  <c r="AD156" i="17"/>
  <c r="AC156" i="17"/>
  <c r="AB156" i="17"/>
  <c r="AA156" i="17"/>
  <c r="Y156" i="17"/>
  <c r="X156" i="17"/>
  <c r="W156" i="17"/>
  <c r="V156" i="17"/>
  <c r="U156" i="17"/>
  <c r="T156" i="17"/>
  <c r="AF155" i="17"/>
  <c r="AE155" i="17"/>
  <c r="AD155" i="17"/>
  <c r="AC155" i="17"/>
  <c r="AB155" i="17"/>
  <c r="AA155" i="17"/>
  <c r="Y155" i="17"/>
  <c r="X155" i="17"/>
  <c r="W155" i="17"/>
  <c r="V155" i="17"/>
  <c r="U155" i="17"/>
  <c r="T155" i="17"/>
  <c r="AF154" i="17"/>
  <c r="AE154" i="17"/>
  <c r="AD154" i="17"/>
  <c r="AC154" i="17"/>
  <c r="AB154" i="17"/>
  <c r="AA154" i="17"/>
  <c r="Y154" i="17"/>
  <c r="X154" i="17"/>
  <c r="W154" i="17"/>
  <c r="V154" i="17"/>
  <c r="U154" i="17"/>
  <c r="T154" i="17"/>
  <c r="AF153" i="17"/>
  <c r="AE153" i="17"/>
  <c r="AD153" i="17"/>
  <c r="AC153" i="17"/>
  <c r="AB153" i="17"/>
  <c r="AA153" i="17"/>
  <c r="Y153" i="17"/>
  <c r="X153" i="17"/>
  <c r="W153" i="17"/>
  <c r="V153" i="17"/>
  <c r="U153" i="17"/>
  <c r="T153" i="17"/>
  <c r="T152" i="17"/>
  <c r="AF150" i="17"/>
  <c r="AE150" i="17"/>
  <c r="AD150" i="17"/>
  <c r="AC150" i="17"/>
  <c r="AB150" i="17"/>
  <c r="AA150" i="17"/>
  <c r="Y150" i="17"/>
  <c r="X150" i="17"/>
  <c r="W150" i="17"/>
  <c r="V150" i="17"/>
  <c r="U150" i="17"/>
  <c r="AF149" i="17"/>
  <c r="AE149" i="17"/>
  <c r="AD149" i="17"/>
  <c r="AC149" i="17"/>
  <c r="AB149" i="17"/>
  <c r="AA149" i="17"/>
  <c r="Y149" i="17"/>
  <c r="X149" i="17"/>
  <c r="W149" i="17"/>
  <c r="V149" i="17"/>
  <c r="U149" i="17"/>
  <c r="AF148" i="17"/>
  <c r="AE148" i="17"/>
  <c r="AD148" i="17"/>
  <c r="AC148" i="17"/>
  <c r="AB148" i="17"/>
  <c r="AA148" i="17"/>
  <c r="Y148" i="17"/>
  <c r="X148" i="17"/>
  <c r="W148" i="17"/>
  <c r="V148" i="17"/>
  <c r="U148" i="17"/>
  <c r="AF147" i="17"/>
  <c r="AE147" i="17"/>
  <c r="AD147" i="17"/>
  <c r="AC147" i="17"/>
  <c r="AB147" i="17"/>
  <c r="AA147" i="17"/>
  <c r="Y147" i="17"/>
  <c r="X147" i="17"/>
  <c r="W147" i="17"/>
  <c r="V147" i="17"/>
  <c r="U147" i="17"/>
  <c r="AF146" i="17"/>
  <c r="AE146" i="17"/>
  <c r="AD146" i="17"/>
  <c r="AC146" i="17"/>
  <c r="AB146" i="17"/>
  <c r="AA146" i="17"/>
  <c r="Y146" i="17"/>
  <c r="X146" i="17"/>
  <c r="W146" i="17"/>
  <c r="V146" i="17"/>
  <c r="U146" i="17"/>
  <c r="AF145" i="17"/>
  <c r="AE145" i="17"/>
  <c r="AD145" i="17"/>
  <c r="AC145" i="17"/>
  <c r="AB145" i="17"/>
  <c r="AA145" i="17"/>
  <c r="Y145" i="17"/>
  <c r="X145" i="17"/>
  <c r="W145" i="17"/>
  <c r="V145" i="17"/>
  <c r="U145" i="17"/>
  <c r="AF144" i="17"/>
  <c r="AE144" i="17"/>
  <c r="AD144" i="17"/>
  <c r="AC144" i="17"/>
  <c r="AB144" i="17"/>
  <c r="AA144" i="17"/>
  <c r="Y144" i="17"/>
  <c r="X144" i="17"/>
  <c r="W144" i="17"/>
  <c r="V144" i="17"/>
  <c r="U144" i="17"/>
  <c r="AF143" i="17"/>
  <c r="AE143" i="17"/>
  <c r="AD143" i="17"/>
  <c r="AC143" i="17"/>
  <c r="AB143" i="17"/>
  <c r="AA143" i="17"/>
  <c r="Y143" i="17"/>
  <c r="X143" i="17"/>
  <c r="W143" i="17"/>
  <c r="V143" i="17"/>
  <c r="U143" i="17"/>
  <c r="AF142" i="17"/>
  <c r="AE142" i="17"/>
  <c r="AD142" i="17"/>
  <c r="AC142" i="17"/>
  <c r="AB142" i="17"/>
  <c r="AA142" i="17"/>
  <c r="Y142" i="17"/>
  <c r="X142" i="17"/>
  <c r="W142" i="17"/>
  <c r="V142" i="17"/>
  <c r="U142" i="17"/>
  <c r="AF141" i="17"/>
  <c r="AE141" i="17"/>
  <c r="AD141" i="17"/>
  <c r="AC141" i="17"/>
  <c r="AB141" i="17"/>
  <c r="AA141" i="17"/>
  <c r="Y141" i="17"/>
  <c r="X141" i="17"/>
  <c r="W141" i="17"/>
  <c r="V141" i="17"/>
  <c r="U141" i="17"/>
  <c r="AF140" i="17"/>
  <c r="AE140" i="17"/>
  <c r="AD140" i="17"/>
  <c r="AC140" i="17"/>
  <c r="AB140" i="17"/>
  <c r="AA140" i="17"/>
  <c r="Y140" i="17"/>
  <c r="X140" i="17"/>
  <c r="W140" i="17"/>
  <c r="V140" i="17"/>
  <c r="U140" i="17"/>
  <c r="AF139" i="17"/>
  <c r="AE139" i="17"/>
  <c r="AD139" i="17"/>
  <c r="AC139" i="17"/>
  <c r="AB139" i="17"/>
  <c r="AA139" i="17"/>
  <c r="Y139" i="17"/>
  <c r="X139" i="17"/>
  <c r="W139" i="17"/>
  <c r="V139" i="17"/>
  <c r="U139" i="17"/>
  <c r="AF138" i="17"/>
  <c r="AE138" i="17"/>
  <c r="AD138" i="17"/>
  <c r="AC138" i="17"/>
  <c r="AB138" i="17"/>
  <c r="AA138" i="17"/>
  <c r="Y138" i="17"/>
  <c r="X138" i="17"/>
  <c r="W138" i="17"/>
  <c r="V138" i="17"/>
  <c r="U138" i="17"/>
  <c r="AF137" i="17"/>
  <c r="AE137" i="17"/>
  <c r="AD137" i="17"/>
  <c r="AC137" i="17"/>
  <c r="AB137" i="17"/>
  <c r="AA137" i="17"/>
  <c r="Y137" i="17"/>
  <c r="X137" i="17"/>
  <c r="W137" i="17"/>
  <c r="V137" i="17"/>
  <c r="U137" i="17"/>
  <c r="T137" i="17"/>
  <c r="AF136" i="17"/>
  <c r="AE136" i="17"/>
  <c r="AD136" i="17"/>
  <c r="AC136" i="17"/>
  <c r="AB136" i="17"/>
  <c r="AA136" i="17"/>
  <c r="Y136" i="17"/>
  <c r="X136" i="17"/>
  <c r="W136" i="17"/>
  <c r="V136" i="17"/>
  <c r="U136" i="17"/>
  <c r="T136" i="17"/>
  <c r="AF135" i="17"/>
  <c r="AE135" i="17"/>
  <c r="AD135" i="17"/>
  <c r="AC135" i="17"/>
  <c r="AB135" i="17"/>
  <c r="AA135" i="17"/>
  <c r="Y135" i="17"/>
  <c r="X135" i="17"/>
  <c r="W135" i="17"/>
  <c r="V135" i="17"/>
  <c r="U135" i="17"/>
  <c r="T135" i="17"/>
  <c r="AF134" i="17"/>
  <c r="AE134" i="17"/>
  <c r="AD134" i="17"/>
  <c r="AC134" i="17"/>
  <c r="AB134" i="17"/>
  <c r="AA134" i="17"/>
  <c r="Y134" i="17"/>
  <c r="X134" i="17"/>
  <c r="W134" i="17"/>
  <c r="V134" i="17"/>
  <c r="U134" i="17"/>
  <c r="T134" i="17"/>
  <c r="AF133" i="17"/>
  <c r="AE133" i="17"/>
  <c r="AD133" i="17"/>
  <c r="AC133" i="17"/>
  <c r="AB133" i="17"/>
  <c r="AA133" i="17"/>
  <c r="Y133" i="17"/>
  <c r="X133" i="17"/>
  <c r="W133" i="17"/>
  <c r="V133" i="17"/>
  <c r="U133" i="17"/>
  <c r="T133" i="17"/>
  <c r="AD132" i="17"/>
  <c r="AF130" i="17"/>
  <c r="AE130" i="17"/>
  <c r="AD130" i="17"/>
  <c r="AC130" i="17"/>
  <c r="AB130" i="17"/>
  <c r="AA130" i="17"/>
  <c r="Y130" i="17"/>
  <c r="X130" i="17"/>
  <c r="W130" i="17"/>
  <c r="V130" i="17"/>
  <c r="U130" i="17"/>
  <c r="AF129" i="17"/>
  <c r="AE129" i="17"/>
  <c r="AD129" i="17"/>
  <c r="AC129" i="17"/>
  <c r="AB129" i="17"/>
  <c r="AA129" i="17"/>
  <c r="Y129" i="17"/>
  <c r="X129" i="17"/>
  <c r="W129" i="17"/>
  <c r="V129" i="17"/>
  <c r="U129" i="17"/>
  <c r="AF128" i="17"/>
  <c r="AE128" i="17"/>
  <c r="AD128" i="17"/>
  <c r="AC128" i="17"/>
  <c r="AB128" i="17"/>
  <c r="AA128" i="17"/>
  <c r="Y128" i="17"/>
  <c r="X128" i="17"/>
  <c r="W128" i="17"/>
  <c r="V128" i="17"/>
  <c r="U128" i="17"/>
  <c r="AF127" i="17"/>
  <c r="AE127" i="17"/>
  <c r="AD127" i="17"/>
  <c r="AC127" i="17"/>
  <c r="AB127" i="17"/>
  <c r="AA127" i="17"/>
  <c r="Y127" i="17"/>
  <c r="X127" i="17"/>
  <c r="W127" i="17"/>
  <c r="V127" i="17"/>
  <c r="U127" i="17"/>
  <c r="AF126" i="17"/>
  <c r="AE126" i="17"/>
  <c r="AD126" i="17"/>
  <c r="AC126" i="17"/>
  <c r="AB126" i="17"/>
  <c r="AA126" i="17"/>
  <c r="Y126" i="17"/>
  <c r="X126" i="17"/>
  <c r="W126" i="17"/>
  <c r="V126" i="17"/>
  <c r="U126" i="17"/>
  <c r="AF125" i="17"/>
  <c r="AE125" i="17"/>
  <c r="AD125" i="17"/>
  <c r="AC125" i="17"/>
  <c r="AB125" i="17"/>
  <c r="AA125" i="17"/>
  <c r="Y125" i="17"/>
  <c r="X125" i="17"/>
  <c r="W125" i="17"/>
  <c r="V125" i="17"/>
  <c r="U125" i="17"/>
  <c r="AF124" i="17"/>
  <c r="AE124" i="17"/>
  <c r="AD124" i="17"/>
  <c r="AC124" i="17"/>
  <c r="AB124" i="17"/>
  <c r="AA124" i="17"/>
  <c r="Y124" i="17"/>
  <c r="X124" i="17"/>
  <c r="W124" i="17"/>
  <c r="V124" i="17"/>
  <c r="U124" i="17"/>
  <c r="AF123" i="17"/>
  <c r="AE123" i="17"/>
  <c r="AD123" i="17"/>
  <c r="AC123" i="17"/>
  <c r="AB123" i="17"/>
  <c r="AA123" i="17"/>
  <c r="Y123" i="17"/>
  <c r="X123" i="17"/>
  <c r="W123" i="17"/>
  <c r="V123" i="17"/>
  <c r="U123" i="17"/>
  <c r="AF122" i="17"/>
  <c r="AE122" i="17"/>
  <c r="AD122" i="17"/>
  <c r="AC122" i="17"/>
  <c r="AB122" i="17"/>
  <c r="AA122" i="17"/>
  <c r="Y122" i="17"/>
  <c r="X122" i="17"/>
  <c r="W122" i="17"/>
  <c r="V122" i="17"/>
  <c r="U122" i="17"/>
  <c r="AF121" i="17"/>
  <c r="AE121" i="17"/>
  <c r="AD121" i="17"/>
  <c r="AC121" i="17"/>
  <c r="AB121" i="17"/>
  <c r="AA121" i="17"/>
  <c r="Y121" i="17"/>
  <c r="X121" i="17"/>
  <c r="W121" i="17"/>
  <c r="V121" i="17"/>
  <c r="U121" i="17"/>
  <c r="AF120" i="17"/>
  <c r="AE120" i="17"/>
  <c r="AD120" i="17"/>
  <c r="AC120" i="17"/>
  <c r="AB120" i="17"/>
  <c r="AA120" i="17"/>
  <c r="Y120" i="17"/>
  <c r="X120" i="17"/>
  <c r="W120" i="17"/>
  <c r="V120" i="17"/>
  <c r="U120" i="17"/>
  <c r="AF119" i="17"/>
  <c r="AE119" i="17"/>
  <c r="AD119" i="17"/>
  <c r="AC119" i="17"/>
  <c r="AB119" i="17"/>
  <c r="AA119" i="17"/>
  <c r="Y119" i="17"/>
  <c r="X119" i="17"/>
  <c r="W119" i="17"/>
  <c r="V119" i="17"/>
  <c r="U119" i="17"/>
  <c r="AF118" i="17"/>
  <c r="AE118" i="17"/>
  <c r="AD118" i="17"/>
  <c r="AC118" i="17"/>
  <c r="AB118" i="17"/>
  <c r="AA118" i="17"/>
  <c r="Y118" i="17"/>
  <c r="X118" i="17"/>
  <c r="W118" i="17"/>
  <c r="V118" i="17"/>
  <c r="U118" i="17"/>
  <c r="AF117" i="17"/>
  <c r="AE117" i="17"/>
  <c r="AD117" i="17"/>
  <c r="AC117" i="17"/>
  <c r="AB117" i="17"/>
  <c r="AA117" i="17"/>
  <c r="Y117" i="17"/>
  <c r="X117" i="17"/>
  <c r="W117" i="17"/>
  <c r="V117" i="17"/>
  <c r="U117" i="17"/>
  <c r="T117" i="17"/>
  <c r="AF116" i="17"/>
  <c r="AE116" i="17"/>
  <c r="AD116" i="17"/>
  <c r="AC116" i="17"/>
  <c r="AB116" i="17"/>
  <c r="AA116" i="17"/>
  <c r="Y116" i="17"/>
  <c r="X116" i="17"/>
  <c r="W116" i="17"/>
  <c r="V116" i="17"/>
  <c r="U116" i="17"/>
  <c r="T116" i="17"/>
  <c r="AF115" i="17"/>
  <c r="AE115" i="17"/>
  <c r="AD115" i="17"/>
  <c r="AC115" i="17"/>
  <c r="AB115" i="17"/>
  <c r="AA115" i="17"/>
  <c r="Y115" i="17"/>
  <c r="X115" i="17"/>
  <c r="W115" i="17"/>
  <c r="V115" i="17"/>
  <c r="U115" i="17"/>
  <c r="T115" i="17"/>
  <c r="AF114" i="17"/>
  <c r="AE114" i="17"/>
  <c r="AD114" i="17"/>
  <c r="AC114" i="17"/>
  <c r="AB114" i="17"/>
  <c r="AA114" i="17"/>
  <c r="Y114" i="17"/>
  <c r="X114" i="17"/>
  <c r="W114" i="17"/>
  <c r="V114" i="17"/>
  <c r="U114" i="17"/>
  <c r="T114" i="17"/>
  <c r="AF113" i="17"/>
  <c r="AE113" i="17"/>
  <c r="AD113" i="17"/>
  <c r="AC113" i="17"/>
  <c r="AB113" i="17"/>
  <c r="AA113" i="17"/>
  <c r="Y113" i="17"/>
  <c r="X113" i="17"/>
  <c r="W113" i="17"/>
  <c r="V113" i="17"/>
  <c r="U113" i="17"/>
  <c r="T113" i="17"/>
  <c r="AA112" i="17"/>
  <c r="AF110" i="17"/>
  <c r="AE110" i="17"/>
  <c r="AD110" i="17"/>
  <c r="AC110" i="17"/>
  <c r="AB110" i="17"/>
  <c r="AA110" i="17"/>
  <c r="Y110" i="17"/>
  <c r="X110" i="17"/>
  <c r="W110" i="17"/>
  <c r="V110" i="17"/>
  <c r="U110" i="17"/>
  <c r="AF109" i="17"/>
  <c r="AE109" i="17"/>
  <c r="AD109" i="17"/>
  <c r="AC109" i="17"/>
  <c r="AB109" i="17"/>
  <c r="AA109" i="17"/>
  <c r="Y109" i="17"/>
  <c r="X109" i="17"/>
  <c r="W109" i="17"/>
  <c r="V109" i="17"/>
  <c r="U109" i="17"/>
  <c r="AF108" i="17"/>
  <c r="AE108" i="17"/>
  <c r="AD108" i="17"/>
  <c r="AC108" i="17"/>
  <c r="AB108" i="17"/>
  <c r="AA108" i="17"/>
  <c r="Y108" i="17"/>
  <c r="X108" i="17"/>
  <c r="W108" i="17"/>
  <c r="V108" i="17"/>
  <c r="U108" i="17"/>
  <c r="AF107" i="17"/>
  <c r="AE107" i="17"/>
  <c r="AD107" i="17"/>
  <c r="AC107" i="17"/>
  <c r="AB107" i="17"/>
  <c r="AA107" i="17"/>
  <c r="Y107" i="17"/>
  <c r="X107" i="17"/>
  <c r="W107" i="17"/>
  <c r="V107" i="17"/>
  <c r="U107" i="17"/>
  <c r="AF106" i="17"/>
  <c r="AE106" i="17"/>
  <c r="AD106" i="17"/>
  <c r="AC106" i="17"/>
  <c r="AB106" i="17"/>
  <c r="AA106" i="17"/>
  <c r="Y106" i="17"/>
  <c r="X106" i="17"/>
  <c r="W106" i="17"/>
  <c r="V106" i="17"/>
  <c r="U106" i="17"/>
  <c r="AF105" i="17"/>
  <c r="AE105" i="17"/>
  <c r="AD105" i="17"/>
  <c r="AC105" i="17"/>
  <c r="AB105" i="17"/>
  <c r="AA105" i="17"/>
  <c r="Y105" i="17"/>
  <c r="X105" i="17"/>
  <c r="W105" i="17"/>
  <c r="V105" i="17"/>
  <c r="U105" i="17"/>
  <c r="AF104" i="17"/>
  <c r="AE104" i="17"/>
  <c r="AD104" i="17"/>
  <c r="AC104" i="17"/>
  <c r="AB104" i="17"/>
  <c r="AA104" i="17"/>
  <c r="Y104" i="17"/>
  <c r="X104" i="17"/>
  <c r="W104" i="17"/>
  <c r="V104" i="17"/>
  <c r="U104" i="17"/>
  <c r="AF103" i="17"/>
  <c r="AE103" i="17"/>
  <c r="AD103" i="17"/>
  <c r="AC103" i="17"/>
  <c r="AB103" i="17"/>
  <c r="AA103" i="17"/>
  <c r="Y103" i="17"/>
  <c r="X103" i="17"/>
  <c r="W103" i="17"/>
  <c r="V103" i="17"/>
  <c r="U103" i="17"/>
  <c r="AF102" i="17"/>
  <c r="AE102" i="17"/>
  <c r="AD102" i="17"/>
  <c r="AC102" i="17"/>
  <c r="AB102" i="17"/>
  <c r="AA102" i="17"/>
  <c r="Y102" i="17"/>
  <c r="X102" i="17"/>
  <c r="W102" i="17"/>
  <c r="V102" i="17"/>
  <c r="U102" i="17"/>
  <c r="AF101" i="17"/>
  <c r="AE101" i="17"/>
  <c r="AD101" i="17"/>
  <c r="AC101" i="17"/>
  <c r="AB101" i="17"/>
  <c r="AA101" i="17"/>
  <c r="Y101" i="17"/>
  <c r="X101" i="17"/>
  <c r="W101" i="17"/>
  <c r="V101" i="17"/>
  <c r="U101" i="17"/>
  <c r="AF100" i="17"/>
  <c r="AE100" i="17"/>
  <c r="AD100" i="17"/>
  <c r="AC100" i="17"/>
  <c r="AB100" i="17"/>
  <c r="AA100" i="17"/>
  <c r="Y100" i="17"/>
  <c r="X100" i="17"/>
  <c r="W100" i="17"/>
  <c r="V100" i="17"/>
  <c r="U100" i="17"/>
  <c r="AF99" i="17"/>
  <c r="AE99" i="17"/>
  <c r="AD99" i="17"/>
  <c r="AC99" i="17"/>
  <c r="AB99" i="17"/>
  <c r="AA99" i="17"/>
  <c r="Y99" i="17"/>
  <c r="X99" i="17"/>
  <c r="W99" i="17"/>
  <c r="V99" i="17"/>
  <c r="U99" i="17"/>
  <c r="AF98" i="17"/>
  <c r="AE98" i="17"/>
  <c r="AD98" i="17"/>
  <c r="AC98" i="17"/>
  <c r="AB98" i="17"/>
  <c r="AA98" i="17"/>
  <c r="Y98" i="17"/>
  <c r="X98" i="17"/>
  <c r="W98" i="17"/>
  <c r="V98" i="17"/>
  <c r="U98" i="17"/>
  <c r="AF97" i="17"/>
  <c r="AE97" i="17"/>
  <c r="AD97" i="17"/>
  <c r="AC97" i="17"/>
  <c r="AB97" i="17"/>
  <c r="AA97" i="17"/>
  <c r="Y97" i="17"/>
  <c r="X97" i="17"/>
  <c r="W97" i="17"/>
  <c r="V97" i="17"/>
  <c r="U97" i="17"/>
  <c r="T97" i="17"/>
  <c r="AF96" i="17"/>
  <c r="AE96" i="17"/>
  <c r="AD96" i="17"/>
  <c r="AC96" i="17"/>
  <c r="AB96" i="17"/>
  <c r="AA96" i="17"/>
  <c r="Y96" i="17"/>
  <c r="X96" i="17"/>
  <c r="W96" i="17"/>
  <c r="V96" i="17"/>
  <c r="U96" i="17"/>
  <c r="T96" i="17"/>
  <c r="AF95" i="17"/>
  <c r="AE95" i="17"/>
  <c r="AD95" i="17"/>
  <c r="AC95" i="17"/>
  <c r="AB95" i="17"/>
  <c r="AA95" i="17"/>
  <c r="Y95" i="17"/>
  <c r="X95" i="17"/>
  <c r="W95" i="17"/>
  <c r="V95" i="17"/>
  <c r="U95" i="17"/>
  <c r="T95" i="17"/>
  <c r="AF94" i="17"/>
  <c r="AE94" i="17"/>
  <c r="AD94" i="17"/>
  <c r="AC94" i="17"/>
  <c r="AB94" i="17"/>
  <c r="AA94" i="17"/>
  <c r="Y94" i="17"/>
  <c r="X94" i="17"/>
  <c r="W94" i="17"/>
  <c r="V94" i="17"/>
  <c r="U94" i="17"/>
  <c r="T94" i="17"/>
  <c r="AF93" i="17"/>
  <c r="AE93" i="17"/>
  <c r="AD93" i="17"/>
  <c r="AC93" i="17"/>
  <c r="AB93" i="17"/>
  <c r="AA93" i="17"/>
  <c r="Y93" i="17"/>
  <c r="X93" i="17"/>
  <c r="W93" i="17"/>
  <c r="V93" i="17"/>
  <c r="U93" i="17"/>
  <c r="T93" i="17"/>
  <c r="W92" i="17"/>
  <c r="AF90" i="17"/>
  <c r="AE90" i="17"/>
  <c r="AD90" i="17"/>
  <c r="AC90" i="17"/>
  <c r="AB90" i="17"/>
  <c r="AA90" i="17"/>
  <c r="Y90" i="17"/>
  <c r="X90" i="17"/>
  <c r="W90" i="17"/>
  <c r="V90" i="17"/>
  <c r="U90" i="17"/>
  <c r="AF89" i="17"/>
  <c r="AE89" i="17"/>
  <c r="AD89" i="17"/>
  <c r="AC89" i="17"/>
  <c r="AB89" i="17"/>
  <c r="AA89" i="17"/>
  <c r="Y89" i="17"/>
  <c r="X89" i="17"/>
  <c r="W89" i="17"/>
  <c r="V89" i="17"/>
  <c r="U89" i="17"/>
  <c r="AF88" i="17"/>
  <c r="AE88" i="17"/>
  <c r="AD88" i="17"/>
  <c r="AC88" i="17"/>
  <c r="AB88" i="17"/>
  <c r="AA88" i="17"/>
  <c r="Y88" i="17"/>
  <c r="X88" i="17"/>
  <c r="W88" i="17"/>
  <c r="V88" i="17"/>
  <c r="U88" i="17"/>
  <c r="AF87" i="17"/>
  <c r="AE87" i="17"/>
  <c r="AD87" i="17"/>
  <c r="AC87" i="17"/>
  <c r="AB87" i="17"/>
  <c r="AA87" i="17"/>
  <c r="Y87" i="17"/>
  <c r="X87" i="17"/>
  <c r="W87" i="17"/>
  <c r="V87" i="17"/>
  <c r="U87" i="17"/>
  <c r="AF86" i="17"/>
  <c r="AE86" i="17"/>
  <c r="AD86" i="17"/>
  <c r="AC86" i="17"/>
  <c r="AB86" i="17"/>
  <c r="AA86" i="17"/>
  <c r="Y86" i="17"/>
  <c r="X86" i="17"/>
  <c r="W86" i="17"/>
  <c r="V86" i="17"/>
  <c r="U86" i="17"/>
  <c r="AF85" i="17"/>
  <c r="AE85" i="17"/>
  <c r="AD85" i="17"/>
  <c r="AC85" i="17"/>
  <c r="AB85" i="17"/>
  <c r="AA85" i="17"/>
  <c r="Y85" i="17"/>
  <c r="X85" i="17"/>
  <c r="W85" i="17"/>
  <c r="V85" i="17"/>
  <c r="U85" i="17"/>
  <c r="AF84" i="17"/>
  <c r="AE84" i="17"/>
  <c r="AD84" i="17"/>
  <c r="AC84" i="17"/>
  <c r="AB84" i="17"/>
  <c r="AA84" i="17"/>
  <c r="Y84" i="17"/>
  <c r="X84" i="17"/>
  <c r="W84" i="17"/>
  <c r="V84" i="17"/>
  <c r="U84" i="17"/>
  <c r="AF83" i="17"/>
  <c r="AE83" i="17"/>
  <c r="AD83" i="17"/>
  <c r="AC83" i="17"/>
  <c r="AB83" i="17"/>
  <c r="AA83" i="17"/>
  <c r="Y83" i="17"/>
  <c r="X83" i="17"/>
  <c r="W83" i="17"/>
  <c r="V83" i="17"/>
  <c r="U83" i="17"/>
  <c r="AF82" i="17"/>
  <c r="AE82" i="17"/>
  <c r="AD82" i="17"/>
  <c r="AC82" i="17"/>
  <c r="AB82" i="17"/>
  <c r="AA82" i="17"/>
  <c r="Y82" i="17"/>
  <c r="X82" i="17"/>
  <c r="W82" i="17"/>
  <c r="V82" i="17"/>
  <c r="U82" i="17"/>
  <c r="AF81" i="17"/>
  <c r="AE81" i="17"/>
  <c r="AD81" i="17"/>
  <c r="AC81" i="17"/>
  <c r="AB81" i="17"/>
  <c r="AA81" i="17"/>
  <c r="Y81" i="17"/>
  <c r="X81" i="17"/>
  <c r="W81" i="17"/>
  <c r="V81" i="17"/>
  <c r="U81" i="17"/>
  <c r="AF80" i="17"/>
  <c r="AE80" i="17"/>
  <c r="AD80" i="17"/>
  <c r="AC80" i="17"/>
  <c r="AB80" i="17"/>
  <c r="AA80" i="17"/>
  <c r="Y80" i="17"/>
  <c r="X80" i="17"/>
  <c r="W80" i="17"/>
  <c r="V80" i="17"/>
  <c r="U80" i="17"/>
  <c r="AF79" i="17"/>
  <c r="AE79" i="17"/>
  <c r="AD79" i="17"/>
  <c r="AC79" i="17"/>
  <c r="AB79" i="17"/>
  <c r="AA79" i="17"/>
  <c r="Y79" i="17"/>
  <c r="X79" i="17"/>
  <c r="W79" i="17"/>
  <c r="V79" i="17"/>
  <c r="U79" i="17"/>
  <c r="AF78" i="17"/>
  <c r="AE78" i="17"/>
  <c r="AD78" i="17"/>
  <c r="AC78" i="17"/>
  <c r="AB78" i="17"/>
  <c r="AA78" i="17"/>
  <c r="Y78" i="17"/>
  <c r="X78" i="17"/>
  <c r="W78" i="17"/>
  <c r="V78" i="17"/>
  <c r="U78" i="17"/>
  <c r="AF77" i="17"/>
  <c r="AE77" i="17"/>
  <c r="AD77" i="17"/>
  <c r="AC77" i="17"/>
  <c r="AB77" i="17"/>
  <c r="AA77" i="17"/>
  <c r="Y77" i="17"/>
  <c r="X77" i="17"/>
  <c r="W77" i="17"/>
  <c r="V77" i="17"/>
  <c r="U77" i="17"/>
  <c r="T77" i="17"/>
  <c r="AF76" i="17"/>
  <c r="AE76" i="17"/>
  <c r="AD76" i="17"/>
  <c r="AC76" i="17"/>
  <c r="AB76" i="17"/>
  <c r="AA76" i="17"/>
  <c r="Y76" i="17"/>
  <c r="X76" i="17"/>
  <c r="W76" i="17"/>
  <c r="V76" i="17"/>
  <c r="U76" i="17"/>
  <c r="T76" i="17"/>
  <c r="AF75" i="17"/>
  <c r="AE75" i="17"/>
  <c r="AD75" i="17"/>
  <c r="AC75" i="17"/>
  <c r="AB75" i="17"/>
  <c r="AA75" i="17"/>
  <c r="Y75" i="17"/>
  <c r="X75" i="17"/>
  <c r="W75" i="17"/>
  <c r="V75" i="17"/>
  <c r="U75" i="17"/>
  <c r="T75" i="17"/>
  <c r="AF74" i="17"/>
  <c r="AE74" i="17"/>
  <c r="AD74" i="17"/>
  <c r="AC74" i="17"/>
  <c r="AB74" i="17"/>
  <c r="AA74" i="17"/>
  <c r="Y74" i="17"/>
  <c r="X74" i="17"/>
  <c r="W74" i="17"/>
  <c r="V74" i="17"/>
  <c r="U74" i="17"/>
  <c r="T74" i="17"/>
  <c r="AF73" i="17"/>
  <c r="AE73" i="17"/>
  <c r="AD73" i="17"/>
  <c r="AC73" i="17"/>
  <c r="AB73" i="17"/>
  <c r="AA73" i="17"/>
  <c r="Y73" i="17"/>
  <c r="X73" i="17"/>
  <c r="W73" i="17"/>
  <c r="V73" i="17"/>
  <c r="U73" i="17"/>
  <c r="T73" i="17"/>
  <c r="T72" i="17"/>
  <c r="AF70" i="17"/>
  <c r="AE70" i="17"/>
  <c r="AD70" i="17"/>
  <c r="AC70" i="17"/>
  <c r="AB70" i="17"/>
  <c r="AA70" i="17"/>
  <c r="Y70" i="17"/>
  <c r="X70" i="17"/>
  <c r="W70" i="17"/>
  <c r="V70" i="17"/>
  <c r="U70" i="17"/>
  <c r="AF69" i="17"/>
  <c r="AE69" i="17"/>
  <c r="AD69" i="17"/>
  <c r="AC69" i="17"/>
  <c r="AB69" i="17"/>
  <c r="AA69" i="17"/>
  <c r="Y69" i="17"/>
  <c r="X69" i="17"/>
  <c r="W69" i="17"/>
  <c r="V69" i="17"/>
  <c r="U69" i="17"/>
  <c r="AF68" i="17"/>
  <c r="AE68" i="17"/>
  <c r="AD68" i="17"/>
  <c r="AC68" i="17"/>
  <c r="AB68" i="17"/>
  <c r="AA68" i="17"/>
  <c r="Y68" i="17"/>
  <c r="X68" i="17"/>
  <c r="W68" i="17"/>
  <c r="V68" i="17"/>
  <c r="U68" i="17"/>
  <c r="AF67" i="17"/>
  <c r="AE67" i="17"/>
  <c r="AD67" i="17"/>
  <c r="AC67" i="17"/>
  <c r="AB67" i="17"/>
  <c r="AA67" i="17"/>
  <c r="Y67" i="17"/>
  <c r="X67" i="17"/>
  <c r="W67" i="17"/>
  <c r="V67" i="17"/>
  <c r="U67" i="17"/>
  <c r="AF66" i="17"/>
  <c r="AE66" i="17"/>
  <c r="AD66" i="17"/>
  <c r="AC66" i="17"/>
  <c r="AB66" i="17"/>
  <c r="AA66" i="17"/>
  <c r="Y66" i="17"/>
  <c r="X66" i="17"/>
  <c r="W66" i="17"/>
  <c r="V66" i="17"/>
  <c r="U66" i="17"/>
  <c r="AF65" i="17"/>
  <c r="AE65" i="17"/>
  <c r="AD65" i="17"/>
  <c r="AC65" i="17"/>
  <c r="AB65" i="17"/>
  <c r="AA65" i="17"/>
  <c r="Y65" i="17"/>
  <c r="X65" i="17"/>
  <c r="W65" i="17"/>
  <c r="V65" i="17"/>
  <c r="U65" i="17"/>
  <c r="AF64" i="17"/>
  <c r="AE64" i="17"/>
  <c r="AD64" i="17"/>
  <c r="AC64" i="17"/>
  <c r="AB64" i="17"/>
  <c r="AA64" i="17"/>
  <c r="Y64" i="17"/>
  <c r="X64" i="17"/>
  <c r="W64" i="17"/>
  <c r="V64" i="17"/>
  <c r="U64" i="17"/>
  <c r="AF63" i="17"/>
  <c r="AE63" i="17"/>
  <c r="AD63" i="17"/>
  <c r="AC63" i="17"/>
  <c r="AB63" i="17"/>
  <c r="AA63" i="17"/>
  <c r="Y63" i="17"/>
  <c r="X63" i="17"/>
  <c r="W63" i="17"/>
  <c r="V63" i="17"/>
  <c r="U63" i="17"/>
  <c r="AF62" i="17"/>
  <c r="AE62" i="17"/>
  <c r="AD62" i="17"/>
  <c r="AC62" i="17"/>
  <c r="AB62" i="17"/>
  <c r="AA62" i="17"/>
  <c r="Y62" i="17"/>
  <c r="X62" i="17"/>
  <c r="W62" i="17"/>
  <c r="V62" i="17"/>
  <c r="U62" i="17"/>
  <c r="AF61" i="17"/>
  <c r="AE61" i="17"/>
  <c r="AD61" i="17"/>
  <c r="AC61" i="17"/>
  <c r="AB61" i="17"/>
  <c r="AA61" i="17"/>
  <c r="Y61" i="17"/>
  <c r="X61" i="17"/>
  <c r="W61" i="17"/>
  <c r="V61" i="17"/>
  <c r="U61" i="17"/>
  <c r="AF60" i="17"/>
  <c r="AE60" i="17"/>
  <c r="AD60" i="17"/>
  <c r="AC60" i="17"/>
  <c r="AB60" i="17"/>
  <c r="AA60" i="17"/>
  <c r="Y60" i="17"/>
  <c r="X60" i="17"/>
  <c r="W60" i="17"/>
  <c r="V60" i="17"/>
  <c r="U60" i="17"/>
  <c r="AF59" i="17"/>
  <c r="AE59" i="17"/>
  <c r="AD59" i="17"/>
  <c r="AC59" i="17"/>
  <c r="AB59" i="17"/>
  <c r="AA59" i="17"/>
  <c r="Y59" i="17"/>
  <c r="X59" i="17"/>
  <c r="W59" i="17"/>
  <c r="V59" i="17"/>
  <c r="U59" i="17"/>
  <c r="AF58" i="17"/>
  <c r="AE58" i="17"/>
  <c r="AD58" i="17"/>
  <c r="AC58" i="17"/>
  <c r="AB58" i="17"/>
  <c r="AA58" i="17"/>
  <c r="Y58" i="17"/>
  <c r="X58" i="17"/>
  <c r="W58" i="17"/>
  <c r="V58" i="17"/>
  <c r="U58" i="17"/>
  <c r="AF57" i="17"/>
  <c r="AE57" i="17"/>
  <c r="AD57" i="17"/>
  <c r="AC57" i="17"/>
  <c r="AB57" i="17"/>
  <c r="AA57" i="17"/>
  <c r="Y57" i="17"/>
  <c r="X57" i="17"/>
  <c r="W57" i="17"/>
  <c r="V57" i="17"/>
  <c r="U57" i="17"/>
  <c r="T57" i="17"/>
  <c r="AF56" i="17"/>
  <c r="AE56" i="17"/>
  <c r="AD56" i="17"/>
  <c r="AC56" i="17"/>
  <c r="AB56" i="17"/>
  <c r="AA56" i="17"/>
  <c r="Y56" i="17"/>
  <c r="X56" i="17"/>
  <c r="W56" i="17"/>
  <c r="V56" i="17"/>
  <c r="U56" i="17"/>
  <c r="T56" i="17"/>
  <c r="AF55" i="17"/>
  <c r="AE55" i="17"/>
  <c r="AD55" i="17"/>
  <c r="AC55" i="17"/>
  <c r="AB55" i="17"/>
  <c r="AA55" i="17"/>
  <c r="Y55" i="17"/>
  <c r="X55" i="17"/>
  <c r="W55" i="17"/>
  <c r="V55" i="17"/>
  <c r="U55" i="17"/>
  <c r="T55" i="17"/>
  <c r="AF54" i="17"/>
  <c r="AE54" i="17"/>
  <c r="AD54" i="17"/>
  <c r="AC54" i="17"/>
  <c r="AB54" i="17"/>
  <c r="AA54" i="17"/>
  <c r="Y54" i="17"/>
  <c r="X54" i="17"/>
  <c r="W54" i="17"/>
  <c r="V54" i="17"/>
  <c r="U54" i="17"/>
  <c r="T54" i="17"/>
  <c r="AF53" i="17"/>
  <c r="AE53" i="17"/>
  <c r="AD53" i="17"/>
  <c r="AC53" i="17"/>
  <c r="AB53" i="17"/>
  <c r="AA53" i="17"/>
  <c r="Y53" i="17"/>
  <c r="X53" i="17"/>
  <c r="W53" i="17"/>
  <c r="V53" i="17"/>
  <c r="U53" i="17"/>
  <c r="T53" i="17"/>
  <c r="AA52" i="17"/>
  <c r="T52" i="17"/>
  <c r="AF50" i="17"/>
  <c r="AE50" i="17"/>
  <c r="AD50" i="17"/>
  <c r="AC50" i="17"/>
  <c r="AB50" i="17"/>
  <c r="AA50" i="17"/>
  <c r="Y50" i="17"/>
  <c r="X50" i="17"/>
  <c r="W50" i="17"/>
  <c r="V50" i="17"/>
  <c r="U50" i="17"/>
  <c r="AF49" i="17"/>
  <c r="AE49" i="17"/>
  <c r="AD49" i="17"/>
  <c r="AC49" i="17"/>
  <c r="AB49" i="17"/>
  <c r="AA49" i="17"/>
  <c r="Y49" i="17"/>
  <c r="X49" i="17"/>
  <c r="W49" i="17"/>
  <c r="V49" i="17"/>
  <c r="U49" i="17"/>
  <c r="AF48" i="17"/>
  <c r="AE48" i="17"/>
  <c r="AD48" i="17"/>
  <c r="AC48" i="17"/>
  <c r="AB48" i="17"/>
  <c r="AA48" i="17"/>
  <c r="Y48" i="17"/>
  <c r="X48" i="17"/>
  <c r="W48" i="17"/>
  <c r="V48" i="17"/>
  <c r="U48" i="17"/>
  <c r="AF47" i="17"/>
  <c r="AE47" i="17"/>
  <c r="AD47" i="17"/>
  <c r="AC47" i="17"/>
  <c r="AB47" i="17"/>
  <c r="AA47" i="17"/>
  <c r="Y47" i="17"/>
  <c r="X47" i="17"/>
  <c r="W47" i="17"/>
  <c r="V47" i="17"/>
  <c r="U47" i="17"/>
  <c r="AF46" i="17"/>
  <c r="AE46" i="17"/>
  <c r="AD46" i="17"/>
  <c r="AC46" i="17"/>
  <c r="AB46" i="17"/>
  <c r="AA46" i="17"/>
  <c r="Y46" i="17"/>
  <c r="X46" i="17"/>
  <c r="W46" i="17"/>
  <c r="V46" i="17"/>
  <c r="U46" i="17"/>
  <c r="AF45" i="17"/>
  <c r="AE45" i="17"/>
  <c r="AD45" i="17"/>
  <c r="AC45" i="17"/>
  <c r="AB45" i="17"/>
  <c r="AA45" i="17"/>
  <c r="Y45" i="17"/>
  <c r="X45" i="17"/>
  <c r="W45" i="17"/>
  <c r="V45" i="17"/>
  <c r="U45" i="17"/>
  <c r="AF44" i="17"/>
  <c r="AE44" i="17"/>
  <c r="AD44" i="17"/>
  <c r="AC44" i="17"/>
  <c r="AB44" i="17"/>
  <c r="AA44" i="17"/>
  <c r="Y44" i="17"/>
  <c r="X44" i="17"/>
  <c r="W44" i="17"/>
  <c r="V44" i="17"/>
  <c r="U44" i="17"/>
  <c r="AF43" i="17"/>
  <c r="AE43" i="17"/>
  <c r="AD43" i="17"/>
  <c r="AC43" i="17"/>
  <c r="AB43" i="17"/>
  <c r="AA43" i="17"/>
  <c r="Y43" i="17"/>
  <c r="X43" i="17"/>
  <c r="W43" i="17"/>
  <c r="V43" i="17"/>
  <c r="U43" i="17"/>
  <c r="AF42" i="17"/>
  <c r="AE42" i="17"/>
  <c r="AD42" i="17"/>
  <c r="AC42" i="17"/>
  <c r="AB42" i="17"/>
  <c r="AA42" i="17"/>
  <c r="Y42" i="17"/>
  <c r="X42" i="17"/>
  <c r="W42" i="17"/>
  <c r="V42" i="17"/>
  <c r="U42" i="17"/>
  <c r="AF41" i="17"/>
  <c r="AE41" i="17"/>
  <c r="AD41" i="17"/>
  <c r="AC41" i="17"/>
  <c r="AB41" i="17"/>
  <c r="AA41" i="17"/>
  <c r="Y41" i="17"/>
  <c r="X41" i="17"/>
  <c r="W41" i="17"/>
  <c r="V41" i="17"/>
  <c r="U41" i="17"/>
  <c r="AF40" i="17"/>
  <c r="AE40" i="17"/>
  <c r="AD40" i="17"/>
  <c r="AC40" i="17"/>
  <c r="AB40" i="17"/>
  <c r="AA40" i="17"/>
  <c r="Y40" i="17"/>
  <c r="X40" i="17"/>
  <c r="W40" i="17"/>
  <c r="V40" i="17"/>
  <c r="U40" i="17"/>
  <c r="AF39" i="17"/>
  <c r="AE39" i="17"/>
  <c r="AD39" i="17"/>
  <c r="AC39" i="17"/>
  <c r="AB39" i="17"/>
  <c r="AA39" i="17"/>
  <c r="Y39" i="17"/>
  <c r="X39" i="17"/>
  <c r="W39" i="17"/>
  <c r="V39" i="17"/>
  <c r="U39" i="17"/>
  <c r="AF38" i="17"/>
  <c r="AE38" i="17"/>
  <c r="AD38" i="17"/>
  <c r="AC38" i="17"/>
  <c r="AB38" i="17"/>
  <c r="AA38" i="17"/>
  <c r="Y38" i="17"/>
  <c r="X38" i="17"/>
  <c r="W38" i="17"/>
  <c r="V38" i="17"/>
  <c r="U38" i="17"/>
  <c r="AF37" i="17"/>
  <c r="AE37" i="17"/>
  <c r="AD37" i="17"/>
  <c r="AC37" i="17"/>
  <c r="AB37" i="17"/>
  <c r="AA37" i="17"/>
  <c r="Y37" i="17"/>
  <c r="X37" i="17"/>
  <c r="W37" i="17"/>
  <c r="V37" i="17"/>
  <c r="U37" i="17"/>
  <c r="T37" i="17"/>
  <c r="AF36" i="17"/>
  <c r="AE36" i="17"/>
  <c r="AD36" i="17"/>
  <c r="AC36" i="17"/>
  <c r="AB36" i="17"/>
  <c r="AA36" i="17"/>
  <c r="Y36" i="17"/>
  <c r="X36" i="17"/>
  <c r="W36" i="17"/>
  <c r="V36" i="17"/>
  <c r="U36" i="17"/>
  <c r="T36" i="17"/>
  <c r="AF35" i="17"/>
  <c r="AE35" i="17"/>
  <c r="AD35" i="17"/>
  <c r="AC35" i="17"/>
  <c r="AB35" i="17"/>
  <c r="AA35" i="17"/>
  <c r="Y35" i="17"/>
  <c r="X35" i="17"/>
  <c r="W35" i="17"/>
  <c r="V35" i="17"/>
  <c r="U35" i="17"/>
  <c r="T35" i="17"/>
  <c r="AF34" i="17"/>
  <c r="AE34" i="17"/>
  <c r="AD34" i="17"/>
  <c r="AC34" i="17"/>
  <c r="AB34" i="17"/>
  <c r="AA34" i="17"/>
  <c r="Y34" i="17"/>
  <c r="X34" i="17"/>
  <c r="W34" i="17"/>
  <c r="V34" i="17"/>
  <c r="U34" i="17"/>
  <c r="T34" i="17"/>
  <c r="AF33" i="17"/>
  <c r="AE33" i="17"/>
  <c r="AD33" i="17"/>
  <c r="AC33" i="17"/>
  <c r="AB33" i="17"/>
  <c r="AA33" i="17"/>
  <c r="Y33" i="17"/>
  <c r="X33" i="17"/>
  <c r="W33" i="17"/>
  <c r="V33" i="17"/>
  <c r="U33" i="17"/>
  <c r="T33" i="17"/>
  <c r="AA32" i="17"/>
  <c r="T32" i="17"/>
  <c r="AD12" i="17"/>
  <c r="AA12" i="17"/>
  <c r="W12" i="17"/>
  <c r="T12" i="17"/>
  <c r="AA15" i="17"/>
  <c r="T14" i="17"/>
  <c r="AD16" i="17"/>
  <c r="AD17" i="17"/>
  <c r="AD18" i="17"/>
  <c r="AD19" i="17"/>
  <c r="AD20" i="17"/>
  <c r="AD21" i="17"/>
  <c r="AD22" i="17"/>
  <c r="AD23" i="17"/>
  <c r="AD24" i="17"/>
  <c r="AD25" i="17"/>
  <c r="AD26" i="17"/>
  <c r="AD27" i="17"/>
  <c r="AD28" i="17"/>
  <c r="AD29" i="17"/>
  <c r="AD30" i="17"/>
  <c r="AD13" i="17"/>
  <c r="AD14" i="17"/>
  <c r="AC30" i="17"/>
  <c r="AB30" i="17"/>
  <c r="AA30" i="17"/>
  <c r="AC29" i="17"/>
  <c r="AB29" i="17"/>
  <c r="AA29" i="17"/>
  <c r="AC28" i="17"/>
  <c r="AB28" i="17"/>
  <c r="AA28" i="17"/>
  <c r="AC27" i="17"/>
  <c r="AB27" i="17"/>
  <c r="AA27" i="17"/>
  <c r="AC26" i="17"/>
  <c r="AB26" i="17"/>
  <c r="AA26" i="17"/>
  <c r="AC25" i="17"/>
  <c r="AB25" i="17"/>
  <c r="AA25" i="17"/>
  <c r="AC24" i="17"/>
  <c r="AB24" i="17"/>
  <c r="AA24" i="17"/>
  <c r="AC23" i="17"/>
  <c r="AB23" i="17"/>
  <c r="AA23" i="17"/>
  <c r="AC22" i="17"/>
  <c r="AB22" i="17"/>
  <c r="AA22" i="17"/>
  <c r="AC21" i="17"/>
  <c r="AB21" i="17"/>
  <c r="AA21" i="17"/>
  <c r="AC20" i="17"/>
  <c r="AB20" i="17"/>
  <c r="AA20" i="17"/>
  <c r="AC19" i="17"/>
  <c r="AB19" i="17"/>
  <c r="AA19" i="17"/>
  <c r="AC18" i="17"/>
  <c r="AB18" i="17"/>
  <c r="AA18" i="17"/>
  <c r="AC17" i="17"/>
  <c r="AB17" i="17"/>
  <c r="AA17" i="17"/>
  <c r="AC16" i="17"/>
  <c r="AB16" i="17"/>
  <c r="AA16" i="17"/>
  <c r="AC14" i="17"/>
  <c r="AB14" i="17"/>
  <c r="AA14" i="17"/>
  <c r="AC13" i="17"/>
  <c r="AB13" i="17"/>
  <c r="AA13" i="17"/>
  <c r="AF30" i="17"/>
  <c r="AE30" i="17"/>
  <c r="AF29" i="17"/>
  <c r="AE29" i="17"/>
  <c r="AF28" i="17"/>
  <c r="AE28" i="17"/>
  <c r="AF27" i="17"/>
  <c r="AE27" i="17"/>
  <c r="AF26" i="17"/>
  <c r="AE26" i="17"/>
  <c r="AF25" i="17"/>
  <c r="AE25" i="17"/>
  <c r="AF24" i="17"/>
  <c r="AE24" i="17"/>
  <c r="AF23" i="17"/>
  <c r="AE23" i="17"/>
  <c r="AF22" i="17"/>
  <c r="AE22" i="17"/>
  <c r="AF21" i="17"/>
  <c r="AE21" i="17"/>
  <c r="AF20" i="17"/>
  <c r="AE20" i="17"/>
  <c r="AF19" i="17"/>
  <c r="AE19" i="17"/>
  <c r="AF18" i="17"/>
  <c r="AE18" i="17"/>
  <c r="AF17" i="17"/>
  <c r="AE17" i="17"/>
  <c r="AF16" i="17"/>
  <c r="AE16" i="17"/>
  <c r="AF14" i="17"/>
  <c r="AE14" i="17"/>
  <c r="AF13" i="17"/>
  <c r="AE13" i="17"/>
  <c r="AE15" i="17"/>
  <c r="AB15" i="17"/>
  <c r="V15" i="17"/>
  <c r="V16" i="17"/>
  <c r="V17" i="17"/>
  <c r="V18" i="17"/>
  <c r="V19" i="17"/>
  <c r="V20" i="17"/>
  <c r="V21" i="17"/>
  <c r="V22" i="17"/>
  <c r="V23" i="17"/>
  <c r="V24" i="17"/>
  <c r="V25" i="17"/>
  <c r="V26" i="17"/>
  <c r="V27" i="17"/>
  <c r="V28" i="17"/>
  <c r="V29" i="17"/>
  <c r="V30" i="17"/>
  <c r="V13" i="17"/>
  <c r="U15" i="17"/>
  <c r="U16" i="17"/>
  <c r="U17" i="17"/>
  <c r="U18" i="17"/>
  <c r="U19" i="17"/>
  <c r="U20" i="17"/>
  <c r="U21" i="17"/>
  <c r="U22" i="17"/>
  <c r="U23" i="17"/>
  <c r="U24" i="17"/>
  <c r="U25" i="17"/>
  <c r="U26" i="17"/>
  <c r="U27" i="17"/>
  <c r="U28" i="17"/>
  <c r="U29" i="17"/>
  <c r="U30" i="17"/>
  <c r="U13" i="17"/>
  <c r="T13" i="17"/>
  <c r="X14" i="17"/>
  <c r="X15" i="17"/>
  <c r="X16" i="17"/>
  <c r="X17" i="17"/>
  <c r="X18" i="17"/>
  <c r="X19" i="17"/>
  <c r="X20" i="17"/>
  <c r="X21" i="17"/>
  <c r="X22" i="17"/>
  <c r="X23" i="17"/>
  <c r="X24" i="17"/>
  <c r="X25" i="17"/>
  <c r="X26" i="17"/>
  <c r="X27" i="17"/>
  <c r="X28" i="17"/>
  <c r="X29" i="17"/>
  <c r="X30" i="17"/>
  <c r="W14" i="17"/>
  <c r="W15" i="17"/>
  <c r="W16" i="17"/>
  <c r="W17" i="17"/>
  <c r="W18" i="17"/>
  <c r="W19" i="17"/>
  <c r="W20" i="17"/>
  <c r="W21" i="17"/>
  <c r="W22" i="17"/>
  <c r="W23" i="17"/>
  <c r="W24" i="17"/>
  <c r="W25" i="17"/>
  <c r="W26" i="17"/>
  <c r="W27" i="17"/>
  <c r="W28" i="17"/>
  <c r="W29" i="17"/>
  <c r="W30" i="17"/>
  <c r="Y14" i="17"/>
  <c r="Y15" i="17"/>
  <c r="Y16" i="17"/>
  <c r="Y17" i="17"/>
  <c r="Y18" i="17"/>
  <c r="Y19" i="17"/>
  <c r="Y20" i="17"/>
  <c r="Y21" i="17"/>
  <c r="Y22" i="17"/>
  <c r="Y23" i="17"/>
  <c r="Y24" i="17"/>
  <c r="Y25" i="17"/>
  <c r="Y26" i="17"/>
  <c r="Y27" i="17"/>
  <c r="Y28" i="17"/>
  <c r="Y29" i="17"/>
  <c r="Y30" i="17"/>
  <c r="X13" i="17"/>
  <c r="U14" i="17"/>
  <c r="B231" i="17"/>
  <c r="B225" i="17"/>
  <c r="B224" i="17"/>
  <c r="B223" i="17"/>
  <c r="B222" i="17"/>
  <c r="K221" i="17"/>
  <c r="J221" i="17"/>
  <c r="B221" i="17"/>
  <c r="B220" i="17"/>
  <c r="B211" i="17"/>
  <c r="B210" i="17"/>
  <c r="K194" i="17"/>
  <c r="B194" i="17"/>
  <c r="K193" i="17"/>
  <c r="B193" i="17"/>
  <c r="K192" i="17"/>
  <c r="B192" i="17"/>
  <c r="W192" i="17"/>
  <c r="T192" i="17"/>
  <c r="K190" i="17"/>
  <c r="B190" i="17"/>
  <c r="K174" i="17"/>
  <c r="K173" i="17"/>
  <c r="B173" i="17"/>
  <c r="K172" i="17"/>
  <c r="B172" i="17"/>
  <c r="AD172" i="17"/>
  <c r="T172" i="17"/>
  <c r="K170" i="17"/>
  <c r="B170" i="17"/>
  <c r="K169" i="17"/>
  <c r="B169" i="17"/>
  <c r="K154" i="17"/>
  <c r="B154" i="17"/>
  <c r="K153" i="17"/>
  <c r="I151" i="17"/>
  <c r="B153" i="17"/>
  <c r="K152" i="17"/>
  <c r="B152" i="17"/>
  <c r="AD152" i="17"/>
  <c r="AA152" i="17"/>
  <c r="B150" i="17"/>
  <c r="B149" i="17"/>
  <c r="K134" i="17"/>
  <c r="B134" i="17"/>
  <c r="K133" i="17"/>
  <c r="AO25" i="17"/>
  <c r="B133" i="17"/>
  <c r="K132" i="17"/>
  <c r="B132" i="17"/>
  <c r="W132" i="17"/>
  <c r="AA132" i="17"/>
  <c r="K130" i="17"/>
  <c r="B130" i="17"/>
  <c r="B129" i="17"/>
  <c r="K114" i="17"/>
  <c r="B114" i="17"/>
  <c r="K113" i="17"/>
  <c r="B113" i="17"/>
  <c r="K112" i="17"/>
  <c r="B112" i="17"/>
  <c r="W112" i="17"/>
  <c r="T112" i="17"/>
  <c r="K110" i="17"/>
  <c r="B110" i="17"/>
  <c r="B109" i="17"/>
  <c r="K94" i="17"/>
  <c r="B94" i="17"/>
  <c r="K93" i="17"/>
  <c r="B93" i="17"/>
  <c r="K92" i="17"/>
  <c r="B92" i="17"/>
  <c r="AD92" i="17"/>
  <c r="T92" i="17"/>
  <c r="K90" i="17"/>
  <c r="B90" i="17"/>
  <c r="B89" i="17"/>
  <c r="R71" i="17"/>
  <c r="K74" i="17"/>
  <c r="B74" i="17"/>
  <c r="K73" i="17"/>
  <c r="B73" i="17"/>
  <c r="K72" i="17"/>
  <c r="B72" i="17"/>
  <c r="B236" i="17"/>
  <c r="AD72" i="17"/>
  <c r="AA72" i="17"/>
  <c r="K70" i="17"/>
  <c r="B70" i="17"/>
  <c r="K69" i="17"/>
  <c r="B69" i="17"/>
  <c r="K54" i="17"/>
  <c r="B54" i="17"/>
  <c r="K53" i="17"/>
  <c r="B53" i="17"/>
  <c r="K52" i="17"/>
  <c r="B52" i="17"/>
  <c r="AD52" i="17"/>
  <c r="K50" i="17"/>
  <c r="B50" i="17"/>
  <c r="B49" i="17"/>
  <c r="K34" i="17"/>
  <c r="B34" i="17"/>
  <c r="K33" i="17"/>
  <c r="B33" i="17"/>
  <c r="K32" i="17"/>
  <c r="B32" i="17"/>
  <c r="W32" i="17"/>
  <c r="T17" i="17"/>
  <c r="K17" i="17"/>
  <c r="K23" i="17"/>
  <c r="K29" i="17"/>
  <c r="T16" i="17"/>
  <c r="K16" i="17"/>
  <c r="K22" i="17"/>
  <c r="K28" i="17"/>
  <c r="AF15" i="17"/>
  <c r="AC15" i="17"/>
  <c r="T15" i="17"/>
  <c r="K15" i="17"/>
  <c r="AD15" i="17"/>
  <c r="V14" i="17"/>
  <c r="K14" i="17"/>
  <c r="K20" i="17"/>
  <c r="K26" i="17"/>
  <c r="AH13" i="17"/>
  <c r="Y13" i="17"/>
  <c r="K13" i="17"/>
  <c r="W13" i="17"/>
  <c r="K12" i="17"/>
  <c r="K18" i="17"/>
  <c r="K24" i="17"/>
  <c r="K30" i="17"/>
  <c r="AM11" i="17"/>
  <c r="AL11" i="17"/>
  <c r="O10" i="17"/>
  <c r="AH8" i="17"/>
  <c r="AA8" i="17"/>
  <c r="T8" i="17"/>
  <c r="B145" i="16"/>
  <c r="B139" i="16"/>
  <c r="B138" i="16"/>
  <c r="B137" i="16"/>
  <c r="B136" i="16"/>
  <c r="K135" i="16"/>
  <c r="J135" i="16"/>
  <c r="B135" i="16"/>
  <c r="B134" i="16"/>
  <c r="B125" i="16"/>
  <c r="AH124" i="16"/>
  <c r="AG124" i="16"/>
  <c r="AD124" i="16"/>
  <c r="AC124" i="16"/>
  <c r="Y124" i="16"/>
  <c r="X124" i="16"/>
  <c r="U124" i="16"/>
  <c r="T124" i="16"/>
  <c r="L124" i="16"/>
  <c r="K124" i="16"/>
  <c r="C124" i="16"/>
  <c r="B124" i="16"/>
  <c r="AH123" i="16"/>
  <c r="AG123" i="16"/>
  <c r="AD123" i="16"/>
  <c r="AC123" i="16"/>
  <c r="Y123" i="16"/>
  <c r="X123" i="16"/>
  <c r="U123" i="16"/>
  <c r="T123" i="16"/>
  <c r="L123" i="16"/>
  <c r="K123" i="16"/>
  <c r="C123" i="16"/>
  <c r="B123" i="16"/>
  <c r="AH122" i="16"/>
  <c r="AG122" i="16"/>
  <c r="AD122" i="16"/>
  <c r="AC122" i="16"/>
  <c r="Y122" i="16"/>
  <c r="X122" i="16"/>
  <c r="U122" i="16"/>
  <c r="T122" i="16"/>
  <c r="L122" i="16"/>
  <c r="K122" i="16"/>
  <c r="C122" i="16"/>
  <c r="B122" i="16"/>
  <c r="AH121" i="16"/>
  <c r="AG121" i="16"/>
  <c r="AD121" i="16"/>
  <c r="AC121" i="16"/>
  <c r="Y121" i="16"/>
  <c r="X121" i="16"/>
  <c r="U121" i="16"/>
  <c r="T121" i="16"/>
  <c r="L121" i="16"/>
  <c r="K121" i="16"/>
  <c r="C121" i="16"/>
  <c r="B121" i="16"/>
  <c r="AH120" i="16"/>
  <c r="AG120" i="16"/>
  <c r="AD120" i="16"/>
  <c r="AC120" i="16"/>
  <c r="Y120" i="16"/>
  <c r="X120" i="16"/>
  <c r="U120" i="16"/>
  <c r="T120" i="16"/>
  <c r="L120" i="16"/>
  <c r="B146" i="16"/>
  <c r="K120" i="16"/>
  <c r="C120" i="16"/>
  <c r="B120" i="16"/>
  <c r="N119" i="16"/>
  <c r="M119" i="16"/>
  <c r="K119" i="16"/>
  <c r="E119" i="16"/>
  <c r="D119" i="16"/>
  <c r="B119" i="16"/>
  <c r="L118" i="16"/>
  <c r="C118" i="16"/>
  <c r="AH117" i="16"/>
  <c r="AG117" i="16"/>
  <c r="AD117" i="16"/>
  <c r="AC117" i="16"/>
  <c r="Y117" i="16"/>
  <c r="X117" i="16"/>
  <c r="U117" i="16"/>
  <c r="T117" i="16"/>
  <c r="L117" i="16"/>
  <c r="K117" i="16"/>
  <c r="C117" i="16"/>
  <c r="B117" i="16"/>
  <c r="AH116" i="16"/>
  <c r="AG116" i="16"/>
  <c r="AD116" i="16"/>
  <c r="AC116" i="16"/>
  <c r="Y116" i="16"/>
  <c r="X116" i="16"/>
  <c r="U116" i="16"/>
  <c r="T116" i="16"/>
  <c r="L116" i="16"/>
  <c r="K116" i="16"/>
  <c r="C116" i="16"/>
  <c r="B116" i="16"/>
  <c r="AH115" i="16"/>
  <c r="AG115" i="16"/>
  <c r="AD115" i="16"/>
  <c r="AC115" i="16"/>
  <c r="Y115" i="16"/>
  <c r="X115" i="16"/>
  <c r="U115" i="16"/>
  <c r="T115" i="16"/>
  <c r="L115" i="16"/>
  <c r="K115" i="16"/>
  <c r="C115" i="16"/>
  <c r="B115" i="16"/>
  <c r="AH114" i="16"/>
  <c r="AG114" i="16"/>
  <c r="AD114" i="16"/>
  <c r="AC114" i="16"/>
  <c r="Y114" i="16"/>
  <c r="X114" i="16"/>
  <c r="U114" i="16"/>
  <c r="T114" i="16"/>
  <c r="L114" i="16"/>
  <c r="K114" i="16"/>
  <c r="C114" i="16"/>
  <c r="B114" i="16"/>
  <c r="AH113" i="16"/>
  <c r="AG113" i="16"/>
  <c r="AD113" i="16"/>
  <c r="AC113" i="16"/>
  <c r="Y113" i="16"/>
  <c r="X113" i="16"/>
  <c r="U113" i="16"/>
  <c r="T113" i="16"/>
  <c r="L113" i="16"/>
  <c r="K113" i="16"/>
  <c r="C113" i="16"/>
  <c r="B113" i="16"/>
  <c r="N112" i="16"/>
  <c r="M112" i="16"/>
  <c r="K112" i="16"/>
  <c r="E112" i="16"/>
  <c r="D112" i="16"/>
  <c r="B112" i="16"/>
  <c r="L111" i="16"/>
  <c r="C111" i="16"/>
  <c r="AH110" i="16"/>
  <c r="AG110" i="16"/>
  <c r="AD110" i="16"/>
  <c r="AC110" i="16"/>
  <c r="Y110" i="16"/>
  <c r="X110" i="16"/>
  <c r="U110" i="16"/>
  <c r="T110" i="16"/>
  <c r="L110" i="16"/>
  <c r="K110" i="16"/>
  <c r="C110" i="16"/>
  <c r="B110" i="16"/>
  <c r="AH109" i="16"/>
  <c r="AG109" i="16"/>
  <c r="AD109" i="16"/>
  <c r="AC109" i="16"/>
  <c r="Y109" i="16"/>
  <c r="X109" i="16"/>
  <c r="U109" i="16"/>
  <c r="T109" i="16"/>
  <c r="L109" i="16"/>
  <c r="K109" i="16"/>
  <c r="C109" i="16"/>
  <c r="B109" i="16"/>
  <c r="AH108" i="16"/>
  <c r="AG108" i="16"/>
  <c r="AD108" i="16"/>
  <c r="AC108" i="16"/>
  <c r="Y108" i="16"/>
  <c r="X108" i="16"/>
  <c r="U108" i="16"/>
  <c r="T108" i="16"/>
  <c r="L108" i="16"/>
  <c r="K108" i="16"/>
  <c r="C108" i="16"/>
  <c r="B108" i="16"/>
  <c r="AH107" i="16"/>
  <c r="AG107" i="16"/>
  <c r="AD107" i="16"/>
  <c r="AC107" i="16"/>
  <c r="Y107" i="16"/>
  <c r="X107" i="16"/>
  <c r="U107" i="16"/>
  <c r="T107" i="16"/>
  <c r="L107" i="16"/>
  <c r="K107" i="16"/>
  <c r="C107" i="16"/>
  <c r="B107" i="16"/>
  <c r="AH106" i="16"/>
  <c r="AG106" i="16"/>
  <c r="AD106" i="16"/>
  <c r="AC106" i="16"/>
  <c r="Y106" i="16"/>
  <c r="X106" i="16"/>
  <c r="U106" i="16"/>
  <c r="T106" i="16"/>
  <c r="L106" i="16"/>
  <c r="AO74" i="16"/>
  <c r="K106" i="16"/>
  <c r="C106" i="16"/>
  <c r="B106" i="16"/>
  <c r="N105" i="16"/>
  <c r="M105" i="16"/>
  <c r="K105" i="16"/>
  <c r="E105" i="16"/>
  <c r="D105" i="16"/>
  <c r="B105" i="16"/>
  <c r="L104" i="16"/>
  <c r="C104" i="16"/>
  <c r="AH103" i="16"/>
  <c r="AG103" i="16"/>
  <c r="AD103" i="16"/>
  <c r="AC103" i="16"/>
  <c r="Y103" i="16"/>
  <c r="X103" i="16"/>
  <c r="U103" i="16"/>
  <c r="T103" i="16"/>
  <c r="L103" i="16"/>
  <c r="K103" i="16"/>
  <c r="C103" i="16"/>
  <c r="B103" i="16"/>
  <c r="AH102" i="16"/>
  <c r="AG102" i="16"/>
  <c r="AD102" i="16"/>
  <c r="AC102" i="16"/>
  <c r="Y102" i="16"/>
  <c r="X102" i="16"/>
  <c r="U102" i="16"/>
  <c r="T102" i="16"/>
  <c r="L102" i="16"/>
  <c r="K102" i="16"/>
  <c r="C102" i="16"/>
  <c r="B102" i="16"/>
  <c r="AH101" i="16"/>
  <c r="AG101" i="16"/>
  <c r="AD101" i="16"/>
  <c r="AC101" i="16"/>
  <c r="Y101" i="16"/>
  <c r="X101" i="16"/>
  <c r="U101" i="16"/>
  <c r="T101" i="16"/>
  <c r="L101" i="16"/>
  <c r="K101" i="16"/>
  <c r="C101" i="16"/>
  <c r="B101" i="16"/>
  <c r="AH100" i="16"/>
  <c r="AG100" i="16"/>
  <c r="AD100" i="16"/>
  <c r="AC100" i="16"/>
  <c r="Y100" i="16"/>
  <c r="X100" i="16"/>
  <c r="U100" i="16"/>
  <c r="T100" i="16"/>
  <c r="L100" i="16"/>
  <c r="K100" i="16"/>
  <c r="C100" i="16"/>
  <c r="B100" i="16"/>
  <c r="AH99" i="16"/>
  <c r="AG99" i="16"/>
  <c r="AD99" i="16"/>
  <c r="AC99" i="16"/>
  <c r="Y99" i="16"/>
  <c r="X99" i="16"/>
  <c r="U99" i="16"/>
  <c r="T99" i="16"/>
  <c r="L99" i="16"/>
  <c r="K99" i="16"/>
  <c r="C99" i="16"/>
  <c r="B99" i="16"/>
  <c r="N98" i="16"/>
  <c r="M98" i="16"/>
  <c r="K98" i="16"/>
  <c r="E98" i="16"/>
  <c r="D98" i="16"/>
  <c r="B98" i="16"/>
  <c r="L97" i="16"/>
  <c r="C97" i="16"/>
  <c r="AH96" i="16"/>
  <c r="AG96" i="16"/>
  <c r="AD96" i="16"/>
  <c r="AC96" i="16"/>
  <c r="Y96" i="16"/>
  <c r="X96" i="16"/>
  <c r="U96" i="16"/>
  <c r="T96" i="16"/>
  <c r="L96" i="16"/>
  <c r="K96" i="16"/>
  <c r="C96" i="16"/>
  <c r="B96" i="16"/>
  <c r="AH95" i="16"/>
  <c r="AG95" i="16"/>
  <c r="AD95" i="16"/>
  <c r="AC95" i="16"/>
  <c r="Y95" i="16"/>
  <c r="X95" i="16"/>
  <c r="U95" i="16"/>
  <c r="T95" i="16"/>
  <c r="L95" i="16"/>
  <c r="K95" i="16"/>
  <c r="C95" i="16"/>
  <c r="B95" i="16"/>
  <c r="AH94" i="16"/>
  <c r="AG94" i="16"/>
  <c r="AD94" i="16"/>
  <c r="AC94" i="16"/>
  <c r="Y94" i="16"/>
  <c r="X94" i="16"/>
  <c r="U94" i="16"/>
  <c r="T94" i="16"/>
  <c r="L94" i="16"/>
  <c r="K94" i="16"/>
  <c r="C94" i="16"/>
  <c r="B94" i="16"/>
  <c r="AH93" i="16"/>
  <c r="AG93" i="16"/>
  <c r="AD93" i="16"/>
  <c r="AC93" i="16"/>
  <c r="Y93" i="16"/>
  <c r="X93" i="16"/>
  <c r="U93" i="16"/>
  <c r="T93" i="16"/>
  <c r="L93" i="16"/>
  <c r="K93" i="16"/>
  <c r="C93" i="16"/>
  <c r="B93" i="16"/>
  <c r="AH92" i="16"/>
  <c r="AG92" i="16"/>
  <c r="AD92" i="16"/>
  <c r="AC92" i="16"/>
  <c r="Y92" i="16"/>
  <c r="X92" i="16"/>
  <c r="U92" i="16"/>
  <c r="T92" i="16"/>
  <c r="L92" i="16"/>
  <c r="K92" i="16"/>
  <c r="C92" i="16"/>
  <c r="B92" i="16"/>
  <c r="N91" i="16"/>
  <c r="M91" i="16"/>
  <c r="K91" i="16"/>
  <c r="E91" i="16"/>
  <c r="D91" i="16"/>
  <c r="B91" i="16"/>
  <c r="L90" i="16"/>
  <c r="C90" i="16"/>
  <c r="AH89" i="16"/>
  <c r="AG89" i="16"/>
  <c r="AD89" i="16"/>
  <c r="AC89" i="16"/>
  <c r="Y89" i="16"/>
  <c r="X89" i="16"/>
  <c r="U89" i="16"/>
  <c r="T89" i="16"/>
  <c r="L89" i="16"/>
  <c r="K89" i="16"/>
  <c r="C89" i="16"/>
  <c r="B89" i="16"/>
  <c r="AH88" i="16"/>
  <c r="AG88" i="16"/>
  <c r="AD88" i="16"/>
  <c r="AC88" i="16"/>
  <c r="Y88" i="16"/>
  <c r="X88" i="16"/>
  <c r="U88" i="16"/>
  <c r="T88" i="16"/>
  <c r="L88" i="16"/>
  <c r="K88" i="16"/>
  <c r="C88" i="16"/>
  <c r="B88" i="16"/>
  <c r="AH87" i="16"/>
  <c r="AG87" i="16"/>
  <c r="AD87" i="16"/>
  <c r="AC87" i="16"/>
  <c r="Y87" i="16"/>
  <c r="X87" i="16"/>
  <c r="U87" i="16"/>
  <c r="T87" i="16"/>
  <c r="L87" i="16"/>
  <c r="K87" i="16"/>
  <c r="C87" i="16"/>
  <c r="B87" i="16"/>
  <c r="AH86" i="16"/>
  <c r="AG86" i="16"/>
  <c r="AD86" i="16"/>
  <c r="AC86" i="16"/>
  <c r="Y86" i="16"/>
  <c r="X86" i="16"/>
  <c r="U86" i="16"/>
  <c r="T86" i="16"/>
  <c r="L86" i="16"/>
  <c r="K86" i="16"/>
  <c r="C86" i="16"/>
  <c r="B86" i="16"/>
  <c r="AH85" i="16"/>
  <c r="AG85" i="16"/>
  <c r="AD85" i="16"/>
  <c r="AC85" i="16"/>
  <c r="Y85" i="16"/>
  <c r="X85" i="16"/>
  <c r="U85" i="16"/>
  <c r="T85" i="16"/>
  <c r="L85" i="16"/>
  <c r="AO71" i="16"/>
  <c r="K85" i="16"/>
  <c r="C85" i="16"/>
  <c r="B85" i="16"/>
  <c r="N84" i="16"/>
  <c r="M84" i="16"/>
  <c r="K84" i="16"/>
  <c r="E84" i="16"/>
  <c r="D84" i="16"/>
  <c r="B84" i="16"/>
  <c r="L83" i="16"/>
  <c r="C83" i="16"/>
  <c r="AH82" i="16"/>
  <c r="AG82" i="16"/>
  <c r="AD82" i="16"/>
  <c r="AC82" i="16"/>
  <c r="Y82" i="16"/>
  <c r="X82" i="16"/>
  <c r="U82" i="16"/>
  <c r="T82" i="16"/>
  <c r="L82" i="16"/>
  <c r="K82" i="16"/>
  <c r="C82" i="16"/>
  <c r="B82" i="16"/>
  <c r="AH81" i="16"/>
  <c r="AG81" i="16"/>
  <c r="AD81" i="16"/>
  <c r="AC81" i="16"/>
  <c r="Y81" i="16"/>
  <c r="X81" i="16"/>
  <c r="U81" i="16"/>
  <c r="T81" i="16"/>
  <c r="L81" i="16"/>
  <c r="K81" i="16"/>
  <c r="C81" i="16"/>
  <c r="B81" i="16"/>
  <c r="AH80" i="16"/>
  <c r="AG80" i="16"/>
  <c r="AD80" i="16"/>
  <c r="AC80" i="16"/>
  <c r="Y80" i="16"/>
  <c r="X80" i="16"/>
  <c r="U80" i="16"/>
  <c r="T80" i="16"/>
  <c r="L80" i="16"/>
  <c r="K80" i="16"/>
  <c r="C80" i="16"/>
  <c r="B80" i="16"/>
  <c r="AH79" i="16"/>
  <c r="AG79" i="16"/>
  <c r="AD79" i="16"/>
  <c r="AC79" i="16"/>
  <c r="Y79" i="16"/>
  <c r="X79" i="16"/>
  <c r="U79" i="16"/>
  <c r="T79" i="16"/>
  <c r="L79" i="16"/>
  <c r="K79" i="16"/>
  <c r="C79" i="16"/>
  <c r="B79" i="16"/>
  <c r="AH78" i="16"/>
  <c r="AG78" i="16"/>
  <c r="AD78" i="16"/>
  <c r="AC78" i="16"/>
  <c r="Y78" i="16"/>
  <c r="X78" i="16"/>
  <c r="U78" i="16"/>
  <c r="T78" i="16"/>
  <c r="L78" i="16"/>
  <c r="AO70" i="16"/>
  <c r="K78" i="16"/>
  <c r="C78" i="16"/>
  <c r="B78" i="16"/>
  <c r="N77" i="16"/>
  <c r="M77" i="16"/>
  <c r="K77" i="16"/>
  <c r="E77" i="16"/>
  <c r="D77" i="16"/>
  <c r="B77" i="16"/>
  <c r="AQ76" i="16"/>
  <c r="AP76" i="16"/>
  <c r="AO76" i="16"/>
  <c r="AR76" i="16"/>
  <c r="AL76" i="16"/>
  <c r="B150" i="16"/>
  <c r="L76" i="16"/>
  <c r="C76" i="16"/>
  <c r="AQ75" i="16"/>
  <c r="AP75" i="16"/>
  <c r="AO75" i="16"/>
  <c r="AR75" i="16"/>
  <c r="AN75" i="16"/>
  <c r="AL75" i="16"/>
  <c r="AH75" i="16"/>
  <c r="AG75" i="16"/>
  <c r="AD75" i="16"/>
  <c r="AC75" i="16"/>
  <c r="Y75" i="16"/>
  <c r="X75" i="16"/>
  <c r="U75" i="16"/>
  <c r="T75" i="16"/>
  <c r="L75" i="16"/>
  <c r="K75" i="16"/>
  <c r="C75" i="16"/>
  <c r="B75" i="16"/>
  <c r="AQ74" i="16"/>
  <c r="AP74" i="16"/>
  <c r="AL74" i="16"/>
  <c r="AH74" i="16"/>
  <c r="AG74" i="16"/>
  <c r="AD74" i="16"/>
  <c r="AC74" i="16"/>
  <c r="Y74" i="16"/>
  <c r="X74" i="16"/>
  <c r="U74" i="16"/>
  <c r="T74" i="16"/>
  <c r="L74" i="16"/>
  <c r="K74" i="16"/>
  <c r="C74" i="16"/>
  <c r="B74" i="16"/>
  <c r="AQ73" i="16"/>
  <c r="AP73" i="16"/>
  <c r="AO73" i="16"/>
  <c r="AR73" i="16"/>
  <c r="AN73" i="16"/>
  <c r="AL73" i="16"/>
  <c r="AH73" i="16"/>
  <c r="AG73" i="16"/>
  <c r="AD73" i="16"/>
  <c r="AC73" i="16"/>
  <c r="Y73" i="16"/>
  <c r="X73" i="16"/>
  <c r="U73" i="16"/>
  <c r="T73" i="16"/>
  <c r="L73" i="16"/>
  <c r="K73" i="16"/>
  <c r="C73" i="16"/>
  <c r="B73" i="16"/>
  <c r="AQ72" i="16"/>
  <c r="AP72" i="16"/>
  <c r="AO72" i="16"/>
  <c r="AR72" i="16"/>
  <c r="AN72" i="16"/>
  <c r="AL72" i="16"/>
  <c r="AH72" i="16"/>
  <c r="AG72" i="16"/>
  <c r="AD72" i="16"/>
  <c r="AC72" i="16"/>
  <c r="Y72" i="16"/>
  <c r="X72" i="16"/>
  <c r="U72" i="16"/>
  <c r="T72" i="16"/>
  <c r="L72" i="16"/>
  <c r="K72" i="16"/>
  <c r="C72" i="16"/>
  <c r="B72" i="16"/>
  <c r="AQ71" i="16"/>
  <c r="AP71" i="16"/>
  <c r="AL71" i="16"/>
  <c r="AH71" i="16"/>
  <c r="AG71" i="16"/>
  <c r="AD71" i="16"/>
  <c r="AC71" i="16"/>
  <c r="Y71" i="16"/>
  <c r="X71" i="16"/>
  <c r="U71" i="16"/>
  <c r="T71" i="16"/>
  <c r="L71" i="16"/>
  <c r="AO69" i="16"/>
  <c r="K71" i="16"/>
  <c r="C71" i="16"/>
  <c r="B71" i="16"/>
  <c r="AQ70" i="16"/>
  <c r="AP70" i="16"/>
  <c r="AL70" i="16"/>
  <c r="N70" i="16"/>
  <c r="M70" i="16"/>
  <c r="K70" i="16"/>
  <c r="E70" i="16"/>
  <c r="D70" i="16"/>
  <c r="B70" i="16"/>
  <c r="AQ69" i="16"/>
  <c r="AP69" i="16"/>
  <c r="AL69" i="16"/>
  <c r="L69" i="16"/>
  <c r="C69" i="16"/>
  <c r="AQ68" i="16"/>
  <c r="AP68" i="16"/>
  <c r="AL68" i="16"/>
  <c r="AH68" i="16"/>
  <c r="AG68" i="16"/>
  <c r="AD68" i="16"/>
  <c r="AC68" i="16"/>
  <c r="Y68" i="16"/>
  <c r="X68" i="16"/>
  <c r="U68" i="16"/>
  <c r="T68" i="16"/>
  <c r="L68" i="16"/>
  <c r="K68" i="16"/>
  <c r="C68" i="16"/>
  <c r="B68" i="16"/>
  <c r="AQ67" i="16"/>
  <c r="AP67" i="16"/>
  <c r="AL67" i="16"/>
  <c r="AH67" i="16"/>
  <c r="AG67" i="16"/>
  <c r="AD67" i="16"/>
  <c r="AC67" i="16"/>
  <c r="Y67" i="16"/>
  <c r="X67" i="16"/>
  <c r="U67" i="16"/>
  <c r="T67" i="16"/>
  <c r="L67" i="16"/>
  <c r="K67" i="16"/>
  <c r="C67" i="16"/>
  <c r="B67" i="16"/>
  <c r="AQ66" i="16"/>
  <c r="AP66" i="16"/>
  <c r="AO66" i="16"/>
  <c r="AR66" i="16"/>
  <c r="AN66" i="16"/>
  <c r="AL66" i="16"/>
  <c r="AH66" i="16"/>
  <c r="AG66" i="16"/>
  <c r="AD66" i="16"/>
  <c r="AC66" i="16"/>
  <c r="Y66" i="16"/>
  <c r="X66" i="16"/>
  <c r="U66" i="16"/>
  <c r="T66" i="16"/>
  <c r="L66" i="16"/>
  <c r="K66" i="16"/>
  <c r="C66" i="16"/>
  <c r="B66" i="16"/>
  <c r="AQ65" i="16"/>
  <c r="AP65" i="16"/>
  <c r="AO65" i="16"/>
  <c r="AR65" i="16"/>
  <c r="AN65" i="16"/>
  <c r="AL65" i="16"/>
  <c r="AH65" i="16"/>
  <c r="AG65" i="16"/>
  <c r="AD65" i="16"/>
  <c r="AC65" i="16"/>
  <c r="Y65" i="16"/>
  <c r="X65" i="16"/>
  <c r="U65" i="16"/>
  <c r="T65" i="16"/>
  <c r="L65" i="16"/>
  <c r="K65" i="16"/>
  <c r="C65" i="16"/>
  <c r="B65" i="16"/>
  <c r="AQ64" i="16"/>
  <c r="AP64" i="16"/>
  <c r="AO64" i="16"/>
  <c r="AR64" i="16"/>
  <c r="AN64" i="16"/>
  <c r="AL64" i="16"/>
  <c r="AH64" i="16"/>
  <c r="AG64" i="16"/>
  <c r="AD64" i="16"/>
  <c r="AC64" i="16"/>
  <c r="Y64" i="16"/>
  <c r="X64" i="16"/>
  <c r="U64" i="16"/>
  <c r="T64" i="16"/>
  <c r="L64" i="16"/>
  <c r="K64" i="16"/>
  <c r="C64" i="16"/>
  <c r="B64" i="16"/>
  <c r="AQ63" i="16"/>
  <c r="AP63" i="16"/>
  <c r="AO63" i="16"/>
  <c r="AR63" i="16"/>
  <c r="AN63" i="16"/>
  <c r="AL63" i="16"/>
  <c r="N63" i="16"/>
  <c r="M63" i="16"/>
  <c r="K63" i="16"/>
  <c r="E63" i="16"/>
  <c r="D63" i="16"/>
  <c r="B63" i="16"/>
  <c r="AQ62" i="16"/>
  <c r="AP62" i="16"/>
  <c r="AO62" i="16"/>
  <c r="AR62" i="16"/>
  <c r="AN62" i="16"/>
  <c r="AL62" i="16"/>
  <c r="L62" i="16"/>
  <c r="C62" i="16"/>
  <c r="AQ61" i="16"/>
  <c r="AP61" i="16"/>
  <c r="AO61" i="16"/>
  <c r="AR61" i="16"/>
  <c r="AN61" i="16"/>
  <c r="AL61" i="16"/>
  <c r="AH61" i="16"/>
  <c r="AG61" i="16"/>
  <c r="AD61" i="16"/>
  <c r="AC61" i="16"/>
  <c r="Y61" i="16"/>
  <c r="X61" i="16"/>
  <c r="U61" i="16"/>
  <c r="T61" i="16"/>
  <c r="L61" i="16"/>
  <c r="K61" i="16"/>
  <c r="C61" i="16"/>
  <c r="B61" i="16"/>
  <c r="AQ60" i="16"/>
  <c r="AP60" i="16"/>
  <c r="AO60" i="16"/>
  <c r="AR60" i="16"/>
  <c r="AN60" i="16"/>
  <c r="AL60" i="16"/>
  <c r="AH60" i="16"/>
  <c r="AG60" i="16"/>
  <c r="AD60" i="16"/>
  <c r="AC60" i="16"/>
  <c r="Y60" i="16"/>
  <c r="X60" i="16"/>
  <c r="U60" i="16"/>
  <c r="T60" i="16"/>
  <c r="L60" i="16"/>
  <c r="K60" i="16"/>
  <c r="C60" i="16"/>
  <c r="B60" i="16"/>
  <c r="AQ59" i="16"/>
  <c r="AP59" i="16"/>
  <c r="AL59" i="16"/>
  <c r="AH59" i="16"/>
  <c r="AD59" i="16"/>
  <c r="AC59" i="16"/>
  <c r="Y59" i="16"/>
  <c r="X59" i="16"/>
  <c r="U59" i="16"/>
  <c r="T59" i="16"/>
  <c r="L59" i="16"/>
  <c r="K59" i="16"/>
  <c r="AG59" i="16"/>
  <c r="C59" i="16"/>
  <c r="B59" i="16"/>
  <c r="AQ58" i="16"/>
  <c r="AP58" i="16"/>
  <c r="AL58" i="16"/>
  <c r="AH58" i="16"/>
  <c r="AG58" i="16"/>
  <c r="AD58" i="16"/>
  <c r="AC58" i="16"/>
  <c r="Y58" i="16"/>
  <c r="X58" i="16"/>
  <c r="U58" i="16"/>
  <c r="L58" i="16"/>
  <c r="K58" i="16"/>
  <c r="C58" i="16"/>
  <c r="B58" i="16"/>
  <c r="T58" i="16"/>
  <c r="AQ57" i="16"/>
  <c r="AP57" i="16"/>
  <c r="AL57" i="16"/>
  <c r="AH57" i="16"/>
  <c r="AG57" i="16"/>
  <c r="AD57" i="16"/>
  <c r="AC57" i="16"/>
  <c r="Y57" i="16"/>
  <c r="U57" i="16"/>
  <c r="T57" i="16"/>
  <c r="L57" i="16"/>
  <c r="K57" i="16"/>
  <c r="X57" i="16"/>
  <c r="C57" i="16"/>
  <c r="B57" i="16"/>
  <c r="AP55" i="16"/>
  <c r="N56" i="16"/>
  <c r="M56" i="16"/>
  <c r="K56" i="16"/>
  <c r="E56" i="16"/>
  <c r="D56" i="16"/>
  <c r="B56" i="16"/>
  <c r="AQ55" i="16"/>
  <c r="L55" i="16"/>
  <c r="C55" i="16"/>
  <c r="O54" i="16"/>
  <c r="AL52" i="16"/>
  <c r="H11" i="16"/>
  <c r="AH52" i="16"/>
  <c r="AC52" i="16"/>
  <c r="K9" i="16"/>
  <c r="Y52" i="16"/>
  <c r="T52" i="16"/>
  <c r="H9" i="16"/>
  <c r="K8" i="16"/>
  <c r="H8" i="16"/>
  <c r="AP25" i="17"/>
  <c r="I131" i="17"/>
  <c r="AP23" i="17"/>
  <c r="I111" i="17"/>
  <c r="AP22" i="17"/>
  <c r="R91" i="17"/>
  <c r="AO21" i="17"/>
  <c r="I91" i="17"/>
  <c r="AP20" i="17"/>
  <c r="AP18" i="17"/>
  <c r="R51" i="17"/>
  <c r="AP16" i="17"/>
  <c r="AP32" i="17"/>
  <c r="AP31" i="17"/>
  <c r="AO30" i="17"/>
  <c r="AO27" i="17"/>
  <c r="AP26" i="17"/>
  <c r="R131" i="17"/>
  <c r="AO23" i="17"/>
  <c r="AP21" i="17"/>
  <c r="AO22" i="17"/>
  <c r="AO20" i="17"/>
  <c r="I51" i="17"/>
  <c r="AO18" i="17"/>
  <c r="R191" i="17"/>
  <c r="AD32" i="17"/>
  <c r="W72" i="17"/>
  <c r="AA92" i="17"/>
  <c r="AD112" i="17"/>
  <c r="T132" i="17"/>
  <c r="W152" i="17"/>
  <c r="AA172" i="17"/>
  <c r="AD192" i="17"/>
  <c r="AP29" i="17"/>
  <c r="B235" i="17"/>
  <c r="B232" i="17"/>
  <c r="W52" i="17"/>
  <c r="AO26" i="17"/>
  <c r="R31" i="17"/>
  <c r="AO19" i="17"/>
  <c r="I191" i="17"/>
  <c r="B227" i="17"/>
  <c r="K19" i="17"/>
  <c r="K25" i="17"/>
  <c r="K21" i="17"/>
  <c r="K27" i="17"/>
  <c r="AO16" i="17"/>
  <c r="AO17" i="17"/>
  <c r="B226" i="17"/>
  <c r="B234" i="17"/>
  <c r="AT71" i="16"/>
  <c r="AT75" i="16"/>
  <c r="AS60" i="16"/>
  <c r="AS65" i="16"/>
  <c r="AT64" i="16"/>
  <c r="AT65" i="16"/>
  <c r="AO59" i="16"/>
  <c r="AS71" i="16"/>
  <c r="AR71" i="16"/>
  <c r="AN71" i="16"/>
  <c r="R83" i="16"/>
  <c r="AO67" i="16"/>
  <c r="AT67" i="16"/>
  <c r="AS73" i="16"/>
  <c r="AS75" i="16"/>
  <c r="AO68" i="16"/>
  <c r="AT68" i="16"/>
  <c r="AT73" i="16"/>
  <c r="AT63" i="16"/>
  <c r="AS64" i="16"/>
  <c r="AO58" i="16"/>
  <c r="AT58" i="16"/>
  <c r="AO57" i="16"/>
  <c r="AR57" i="16"/>
  <c r="AN57" i="16"/>
  <c r="AT60" i="16"/>
  <c r="AT62" i="16"/>
  <c r="I83" i="16"/>
  <c r="I97" i="16"/>
  <c r="I111" i="16"/>
  <c r="R111" i="16"/>
  <c r="I76" i="16"/>
  <c r="AT69" i="16"/>
  <c r="AS69" i="16"/>
  <c r="AR69" i="16"/>
  <c r="AN69" i="16"/>
  <c r="B149" i="16"/>
  <c r="AN76" i="16"/>
  <c r="AS74" i="16"/>
  <c r="AR74" i="16"/>
  <c r="AN74" i="16"/>
  <c r="AT74" i="16"/>
  <c r="I90" i="16"/>
  <c r="AS68" i="16"/>
  <c r="AR68" i="16"/>
  <c r="AN68" i="16"/>
  <c r="I104" i="16"/>
  <c r="AS70" i="16"/>
  <c r="AT70" i="16"/>
  <c r="AR70" i="16"/>
  <c r="AN70" i="16"/>
  <c r="I118" i="16"/>
  <c r="AS59" i="16"/>
  <c r="AR59" i="16"/>
  <c r="AN59" i="16"/>
  <c r="AT59" i="16"/>
  <c r="R90" i="16"/>
  <c r="R97" i="16"/>
  <c r="B143" i="16"/>
  <c r="B147" i="16"/>
  <c r="AS62" i="16"/>
  <c r="AS61" i="16"/>
  <c r="AS63" i="16"/>
  <c r="AS66" i="16"/>
  <c r="AS72" i="16"/>
  <c r="AS76" i="16"/>
  <c r="B140" i="16"/>
  <c r="B144" i="16"/>
  <c r="B148" i="16"/>
  <c r="AT57" i="16"/>
  <c r="AT61" i="16"/>
  <c r="AT66" i="16"/>
  <c r="AT72" i="16"/>
  <c r="B141" i="16"/>
  <c r="AT76" i="16"/>
  <c r="I171" i="17"/>
  <c r="AO29" i="17"/>
  <c r="R111" i="17"/>
  <c r="AO24" i="17"/>
  <c r="AP24" i="17"/>
  <c r="I71" i="17"/>
  <c r="AP19" i="17"/>
  <c r="B230" i="17"/>
  <c r="B229" i="17"/>
  <c r="B233" i="17"/>
  <c r="AO15" i="17"/>
  <c r="AP13" i="17"/>
  <c r="AO13" i="17"/>
  <c r="AO14" i="17"/>
  <c r="AS57" i="16"/>
  <c r="AS67" i="16"/>
  <c r="AS58" i="16"/>
  <c r="AR67" i="16"/>
  <c r="AN67" i="16"/>
  <c r="AR58" i="16"/>
  <c r="AN58" i="16"/>
  <c r="AM66" i="16"/>
  <c r="I55" i="16"/>
  <c r="R69" i="16"/>
  <c r="AM69" i="16"/>
  <c r="R118" i="16"/>
  <c r="R104" i="16"/>
  <c r="R76" i="16"/>
  <c r="R55" i="16"/>
  <c r="R62" i="16"/>
  <c r="I69" i="16"/>
  <c r="B228" i="17"/>
  <c r="I62" i="16"/>
  <c r="AM62" i="16"/>
  <c r="AM70" i="16"/>
  <c r="B142" i="16"/>
  <c r="AM68" i="16"/>
  <c r="AM60" i="16"/>
  <c r="AM74" i="16"/>
  <c r="AM71" i="16"/>
  <c r="AM57" i="16"/>
  <c r="AM72" i="16"/>
  <c r="AM59" i="16"/>
  <c r="AM73" i="16"/>
  <c r="AM61" i="16"/>
  <c r="AM64" i="16"/>
  <c r="AM58" i="16"/>
  <c r="AM65" i="16"/>
  <c r="AM63" i="16"/>
  <c r="AM67" i="16"/>
  <c r="AM75" i="16"/>
  <c r="AM76" i="16"/>
</calcChain>
</file>

<file path=xl/sharedStrings.xml><?xml version="1.0" encoding="utf-8"?>
<sst xmlns="http://schemas.openxmlformats.org/spreadsheetml/2006/main" count="1404" uniqueCount="496">
  <si>
    <t>Soumissionnaire H</t>
  </si>
  <si>
    <t>Soumissionnaire G</t>
  </si>
  <si>
    <t>Soumissionnaire F</t>
  </si>
  <si>
    <t>Soumissionnaire E</t>
  </si>
  <si>
    <t>Soumissionnaire D</t>
  </si>
  <si>
    <t>Soumissionnaire C</t>
  </si>
  <si>
    <t>Soumissionnaire B</t>
  </si>
  <si>
    <t>Soumissionnaire A</t>
  </si>
  <si>
    <t>?</t>
  </si>
  <si>
    <t>X</t>
  </si>
  <si>
    <t>Joël LEBOUCHER …Décembre 2017</t>
  </si>
  <si>
    <t>Transmettez votre savoir et votre savoir faire  peu importe qui le récupère; pourvu qu'un plus grand nombre puisse en bénéficier.</t>
  </si>
  <si>
    <t>http://formations-excel.blogspot.fr/2016/03/formats-fichiers-excel-xlsx.html</t>
  </si>
  <si>
    <t>Différence entre un fichier XLS et XLSX (ou XLSM)</t>
  </si>
  <si>
    <t>Et voila à chacun de faire évoluer ces documents et de les modifier pour son utilisation.......</t>
  </si>
  <si>
    <t>A vous de créer vos documents personnalisés  d'en vérifier les fonction et les liaisons</t>
  </si>
  <si>
    <t>Coupez …tranchez….adaptez…ou modifiez ….</t>
  </si>
  <si>
    <t>Des formules - des applications….un petit éventail de ce que vous pouvez faire avec un tableur</t>
  </si>
  <si>
    <t>Ce document à pour vocation de vous aider à développer votre inspiration pour la création de vos tableaux.</t>
  </si>
  <si>
    <t>Madame   Monsieur     Bonjour</t>
  </si>
  <si>
    <t>Répertoire TAO - Trousse - A - Outils</t>
  </si>
  <si>
    <t>Fonctions Excel: NB, NB.SI, NB.VIDE, NBVAL – Comptez ses cellules vides/pleines</t>
  </si>
  <si>
    <t>http://www.cijoint.fr/cjlink.php?file=cj200912/cijP8v4fNy.xls</t>
  </si>
  <si>
    <t>Exemples non exhaustifs</t>
  </si>
  <si>
    <t>100%-AT56</t>
  </si>
  <si>
    <t>(NBVAL(M100:M104)/AU56)</t>
  </si>
  <si>
    <t>(NBVAL(N100:N104)/AU56)</t>
  </si>
  <si>
    <t>NB.SI(L100:L104;"&lt;&gt;0")</t>
  </si>
  <si>
    <t>(NBVAL(N100:N104))</t>
  </si>
  <si>
    <t>SI(AY56+AZ56&lt;AU56;AU56-(AY56+AZ56);"")</t>
  </si>
  <si>
    <t>SI(AY56+AZ56&gt;AU56;"Erreur";SI(AY56+AZ56&lt;AU56;"manque";""))</t>
  </si>
  <si>
    <t>oranges</t>
  </si>
  <si>
    <t>RANG(AR56;AR37:AR56)</t>
  </si>
  <si>
    <t>pommes</t>
  </si>
  <si>
    <t>SI(AY56&lt;&gt;AZ56;AS56+1;AS56)</t>
  </si>
  <si>
    <t>cerises</t>
  </si>
  <si>
    <t>SI(AY56=0;0;SOMME(NB.SI(M100:M104;"&gt;"&amp;0)))</t>
  </si>
  <si>
    <t>SOMMEPROD((M100:M104&lt;&gt;0)*(M100:M104&lt;&gt;""))</t>
  </si>
  <si>
    <t>pêches</t>
  </si>
  <si>
    <t>NB.SI(M100:M104;"&gt;0")</t>
  </si>
  <si>
    <t>SOMMEPROD((M100:M104&lt;&gt;0)*1)</t>
  </si>
  <si>
    <t>NB.SI(BA62:BA68;BA61)</t>
  </si>
  <si>
    <t>NB.SI(M100:M104;"&lt;&gt;0</t>
  </si>
  <si>
    <t>(NBVAL(M100:M104;"&lt;&gt;0"))</t>
  </si>
  <si>
    <t>Modèles de formules qui pourraient vous être utiles dans vos documents</t>
  </si>
  <si>
    <t>Commentaires</t>
  </si>
  <si>
    <t>Critères</t>
  </si>
  <si>
    <t>F-20</t>
  </si>
  <si>
    <t>F-10</t>
  </si>
  <si>
    <t>F-19</t>
  </si>
  <si>
    <t>F-09</t>
  </si>
  <si>
    <t>F-18</t>
  </si>
  <si>
    <t>F-08</t>
  </si>
  <si>
    <t>F-17</t>
  </si>
  <si>
    <t>F-07</t>
  </si>
  <si>
    <t>Produits MDD (marque de distributeur) qui est le fabricant</t>
  </si>
  <si>
    <t>non conforme à la demande</t>
  </si>
  <si>
    <t>ALLERGÈNES</t>
  </si>
  <si>
    <t>non acceptable</t>
  </si>
  <si>
    <t>etc…</t>
  </si>
  <si>
    <t>quantités mini</t>
  </si>
  <si>
    <t>cru</t>
  </si>
  <si>
    <t>LISTÉRIA</t>
  </si>
  <si>
    <t>sucres</t>
  </si>
  <si>
    <t xml:space="preserve">médiocre </t>
  </si>
  <si>
    <t>emballage contraignant</t>
  </si>
  <si>
    <t xml:space="preserve">prêt à servir </t>
  </si>
  <si>
    <t>ESB</t>
  </si>
  <si>
    <t xml:space="preserve">graisses </t>
  </si>
  <si>
    <t xml:space="preserve">produit quelconque </t>
  </si>
  <si>
    <t>emballage pratique</t>
  </si>
  <si>
    <t>prêt à assembler</t>
  </si>
  <si>
    <t>Réactivité aléatoire</t>
  </si>
  <si>
    <t>OGM</t>
  </si>
  <si>
    <t>texturants</t>
  </si>
  <si>
    <t xml:space="preserve">jus épais </t>
  </si>
  <si>
    <t>acceptable pour nos clients</t>
  </si>
  <si>
    <t xml:space="preserve">déshydraté </t>
  </si>
  <si>
    <t>brut à préparer</t>
  </si>
  <si>
    <t>F-16</t>
  </si>
  <si>
    <t>F-06</t>
  </si>
  <si>
    <t>Réactivité correcte</t>
  </si>
  <si>
    <t xml:space="preserve">rétenteurs d'eau </t>
  </si>
  <si>
    <t>jus opaque</t>
  </si>
  <si>
    <t>beau produit</t>
  </si>
  <si>
    <t>Surgelé</t>
  </si>
  <si>
    <t>présentation en bloc</t>
  </si>
  <si>
    <t>Fournisseur à surveiller</t>
  </si>
  <si>
    <t>exsudat raisonnable</t>
  </si>
  <si>
    <t xml:space="preserve">liants </t>
  </si>
  <si>
    <t>jus trop abondant</t>
  </si>
  <si>
    <t>jus clair/fluide</t>
  </si>
  <si>
    <t>S./Vide</t>
  </si>
  <si>
    <t>portions multiples</t>
  </si>
  <si>
    <t>salmonelles</t>
  </si>
  <si>
    <t>Fournisseur de confiance</t>
  </si>
  <si>
    <t xml:space="preserve">exsudat important </t>
  </si>
  <si>
    <t>matières et liquides ajoutés</t>
  </si>
  <si>
    <t>jus absent</t>
  </si>
  <si>
    <t>jus abondant mais correct</t>
  </si>
  <si>
    <t xml:space="preserve"> frais</t>
  </si>
  <si>
    <t>portions individuelles</t>
  </si>
  <si>
    <t>Normes ISO</t>
  </si>
  <si>
    <t>pertes raisonnable</t>
  </si>
  <si>
    <t xml:space="preserve">vsm </t>
  </si>
  <si>
    <t>terne</t>
  </si>
  <si>
    <t xml:space="preserve">vif </t>
  </si>
  <si>
    <t>Appertisé</t>
  </si>
  <si>
    <t>conforme à la demande</t>
  </si>
  <si>
    <t>Certification</t>
  </si>
  <si>
    <t>pertes importante</t>
  </si>
  <si>
    <t>produits nobles en % correcte</t>
  </si>
  <si>
    <t>décoloré</t>
  </si>
  <si>
    <t xml:space="preserve"> couleur attendue </t>
  </si>
  <si>
    <t xml:space="preserve">cuit </t>
  </si>
  <si>
    <t>étiquettes détachables</t>
  </si>
  <si>
    <t xml:space="preserve">rendement </t>
  </si>
  <si>
    <t xml:space="preserve">Qualité des matières premières </t>
  </si>
  <si>
    <t xml:space="preserve">DÉPLAISANT </t>
  </si>
  <si>
    <t xml:space="preserve">PLAISANT </t>
  </si>
  <si>
    <t xml:space="preserve">pré cuit </t>
  </si>
  <si>
    <t>F-15</t>
  </si>
  <si>
    <t>F-05</t>
  </si>
  <si>
    <t>Autres points et commentaires</t>
  </si>
  <si>
    <t>F-14</t>
  </si>
  <si>
    <t>F-04</t>
  </si>
  <si>
    <t>F-13</t>
  </si>
  <si>
    <t>F-03</t>
  </si>
  <si>
    <t>F-12</t>
  </si>
  <si>
    <t>F-02</t>
  </si>
  <si>
    <t>très arrangeant</t>
  </si>
  <si>
    <t>bien</t>
  </si>
  <si>
    <t>plus remise sur catalogue</t>
  </si>
  <si>
    <t>demandés</t>
  </si>
  <si>
    <t>Rang</t>
  </si>
  <si>
    <t>F-11</t>
  </si>
  <si>
    <t>F-01</t>
  </si>
  <si>
    <t>HIÉRARCHISATION</t>
  </si>
  <si>
    <t xml:space="preserve">Commentaires </t>
  </si>
  <si>
    <t>Auditeurs :</t>
  </si>
  <si>
    <t xml:space="preserve">Tableau de contrôle et de hiérarchisation </t>
  </si>
  <si>
    <t>LES COMMENTAIRES SAISIS DANS LES TABLEAUX SONT REGROUPÉS ICI</t>
  </si>
  <si>
    <t>QUE TESTEZ VOUS</t>
  </si>
  <si>
    <t xml:space="preserve">GRILLE D'APPRÉCIATION </t>
  </si>
  <si>
    <t>Compliqué</t>
  </si>
  <si>
    <t>Pratique</t>
  </si>
  <si>
    <t>à revoir</t>
  </si>
  <si>
    <t>Bien</t>
  </si>
  <si>
    <t>Non.</t>
  </si>
  <si>
    <t>Oui</t>
  </si>
  <si>
    <t>Refusé</t>
  </si>
  <si>
    <t>Accepté</t>
  </si>
  <si>
    <t>autre exemple de comparaisons à saisir dans les cellules encadrées</t>
  </si>
  <si>
    <t>Non Conforme</t>
  </si>
  <si>
    <t xml:space="preserve">Conforme </t>
  </si>
  <si>
    <t>à chaque fois que vous saisirez un X  - oui ou non  etc.  dans une colonne les commentaires s'afficheront dans les tableaux correspondants</t>
  </si>
  <si>
    <t>❸ Saisissez  vos comparaisons dans les cellules encadrées qui sont liées à toutes les cellules des tableaux</t>
  </si>
  <si>
    <t>gout</t>
  </si>
  <si>
    <t>durable</t>
  </si>
  <si>
    <t>praticité</t>
  </si>
  <si>
    <t>prix</t>
  </si>
  <si>
    <t>mise en œuvre</t>
  </si>
  <si>
    <t>hygiène</t>
  </si>
  <si>
    <t>présentation</t>
  </si>
  <si>
    <t>logistique</t>
  </si>
  <si>
    <t>autre exemple de critères à saisir dans le tableau</t>
  </si>
  <si>
    <t>Qualité dossier</t>
  </si>
  <si>
    <t>Critères à choisir - 5 Maxi mais vous pouvez en saisir moins</t>
  </si>
  <si>
    <t>❷ saisissez vos critères dans ces cellules encadrées qui sont liées à toutes les cellules des tableaux</t>
  </si>
  <si>
    <t>Soumissionnaire T</t>
  </si>
  <si>
    <t>Soumissionnaire O</t>
  </si>
  <si>
    <t>Soumissionnaire J</t>
  </si>
  <si>
    <t>Soumissionnaire S</t>
  </si>
  <si>
    <t>Soumissionnaire N</t>
  </si>
  <si>
    <t>Soumissionnaire I</t>
  </si>
  <si>
    <t>Soumissionnaire R</t>
  </si>
  <si>
    <t>Soumissionnaire M</t>
  </si>
  <si>
    <t>Soumissionnaire Q</t>
  </si>
  <si>
    <t>Soumissionnaire L</t>
  </si>
  <si>
    <t>Soumissionnaire P</t>
  </si>
  <si>
    <t>Soumissionnaire K</t>
  </si>
  <si>
    <t>❶ Intitulé à saisir dans ce tableau pour tout le document (cellules liées)</t>
  </si>
  <si>
    <t>Vous avez un tableau de contrôle et de hiérarchisation des offres colonne</t>
  </si>
  <si>
    <t>cellules</t>
  </si>
  <si>
    <t>Vous avez deux tableaux récapitulatifs de commentaire</t>
  </si>
  <si>
    <t>et reportez vous dans chaque tableau pour y saisir vos appréciations et vos commentaires</t>
  </si>
  <si>
    <t>Avant de saisir quoi que ce soit dans une cellule cliquez dessus pour vérifier qu'il n'y ait pas de formule</t>
  </si>
  <si>
    <r>
      <t xml:space="preserve">L'utilisation est simple : saisissez </t>
    </r>
    <r>
      <rPr>
        <b/>
        <sz val="14"/>
        <color rgb="FF3366FF"/>
        <rFont val="Calibri"/>
        <family val="2"/>
        <scheme val="minor"/>
      </rPr>
      <t>❶</t>
    </r>
    <r>
      <rPr>
        <b/>
        <sz val="14"/>
        <color rgb="FFC00000"/>
        <rFont val="Calibri"/>
        <family val="2"/>
        <scheme val="minor"/>
      </rPr>
      <t xml:space="preserve">   ❷   ❸</t>
    </r>
  </si>
  <si>
    <t>Remplacez "soumissionnaire" par votre Intitulé qui peut être le nom des fournisseurs …un nom de produits à comparer…le nom d'une recettes à tester etc…</t>
  </si>
  <si>
    <t>T52</t>
  </si>
  <si>
    <t>AC52</t>
  </si>
  <si>
    <t>AL</t>
  </si>
  <si>
    <t/>
  </si>
  <si>
    <t>manque</t>
  </si>
  <si>
    <t>Saisissez vos commentaires dans les colonnes des tableaux</t>
  </si>
  <si>
    <t>les commentaires doivent être concis et aussi explicites que possibles</t>
  </si>
  <si>
    <t>les %  indiquent une position hiérarchique des annotations positives….dès que vous saisissez des valeurs dans les colonnes "négatives" ces % sont recalculés à la baisse</t>
  </si>
  <si>
    <t>LES COMMENTAIRES SAISIS DANS LES TABLEAUX SONT REGROUPÉS DANS CES TABLEAUX</t>
  </si>
  <si>
    <t>Les numéros des Auteurs ("soumissionnaires " ou autres )sont toujours rappelés avant les commentaires</t>
  </si>
  <si>
    <t>Nb Critères</t>
  </si>
  <si>
    <t>Nb de réponses saisies</t>
  </si>
  <si>
    <t>Comment interpréter ce tableau :</t>
  </si>
  <si>
    <t>N° de fiche</t>
  </si>
  <si>
    <t>%</t>
  </si>
  <si>
    <t>aucunes non confomités</t>
  </si>
  <si>
    <t>parce qu'il y a une Non-conformité sur 5 critères demandés</t>
  </si>
  <si>
    <t>manque 3 réponses : parce que vous n'avez pas fini de répondre aux 5 critères demandés</t>
  </si>
  <si>
    <t xml:space="preserve"> cellule jaune saisissez ce que vous recherchez</t>
  </si>
  <si>
    <t>dans la liste grise</t>
  </si>
  <si>
    <t>comparer la composition de fiches produits</t>
  </si>
  <si>
    <t>faire un Audit qualité</t>
  </si>
  <si>
    <t>faire un Audit hygiène</t>
  </si>
  <si>
    <t>Propreté (sol, mur, plafond)</t>
  </si>
  <si>
    <t>Propreté des chariots ou matériel de transport</t>
  </si>
  <si>
    <t>Séparation poubelle - quai réception</t>
  </si>
  <si>
    <t>Système de lutte contre les insectes</t>
  </si>
  <si>
    <t>Plan de nettoyage</t>
  </si>
  <si>
    <t>Système de contrôle des matières premières</t>
  </si>
  <si>
    <t>Présence d'un thermomètre de contrôle</t>
  </si>
  <si>
    <t>Présence d'un lave main, savon, papier</t>
  </si>
  <si>
    <t>Attente des produits frais et congelés</t>
  </si>
  <si>
    <t>ZONE DE LIVRAISON</t>
  </si>
  <si>
    <t>VESTIAIRES – SANITAIRES</t>
  </si>
  <si>
    <t>Propreté des étagères - casiers</t>
  </si>
  <si>
    <t>Présence de lave-mains - savon - brosse</t>
  </si>
  <si>
    <t>Présence de papier à usage unique</t>
  </si>
  <si>
    <t>Rangement protection des tenues propres</t>
  </si>
  <si>
    <t>Fréquence de changement des tenues</t>
  </si>
  <si>
    <t>Séparation tenues propres - salles de ville</t>
  </si>
  <si>
    <t>Mise à disposition : charlotte - gants</t>
  </si>
  <si>
    <t>Présence de toilettes - de douches</t>
  </si>
  <si>
    <t>Présence d'une armoire à pharmacie</t>
  </si>
  <si>
    <t>RESERVES SECHES</t>
  </si>
  <si>
    <t>Rangement</t>
  </si>
  <si>
    <t>Qualité des conditionnements</t>
  </si>
  <si>
    <t>Respect des D.L.C.</t>
  </si>
  <si>
    <t>Prévention - lutte contre les insectes</t>
  </si>
  <si>
    <t>Prévention - lutte contre les rongeurs</t>
  </si>
  <si>
    <t>Evacuation de l'eau au sol</t>
  </si>
  <si>
    <t>Présence de lave-mains proche</t>
  </si>
  <si>
    <t>Présence de savon bactéricide - brosse</t>
  </si>
  <si>
    <t>Présence d'une ventilation</t>
  </si>
  <si>
    <t>Moyen de transport utilisé uniquement pour la</t>
  </si>
  <si>
    <t>zone de stockage</t>
  </si>
  <si>
    <t>Etat des moyens de transport</t>
  </si>
  <si>
    <t>Température relevée</t>
  </si>
  <si>
    <t>Propreté des étagères</t>
  </si>
  <si>
    <t>bien entretenu selon protocole</t>
  </si>
  <si>
    <t>A-01</t>
  </si>
  <si>
    <t>A-02</t>
  </si>
  <si>
    <t>A-03</t>
  </si>
  <si>
    <t>A-04</t>
  </si>
  <si>
    <t>A-05</t>
  </si>
  <si>
    <t>A-06</t>
  </si>
  <si>
    <t>A-07</t>
  </si>
  <si>
    <t>A-08</t>
  </si>
  <si>
    <t>A-09</t>
  </si>
  <si>
    <t>A-10</t>
  </si>
  <si>
    <t>A-14</t>
  </si>
  <si>
    <t>A-15</t>
  </si>
  <si>
    <t>A-16</t>
  </si>
  <si>
    <t>A-17</t>
  </si>
  <si>
    <t>A-18</t>
  </si>
  <si>
    <t>A-19</t>
  </si>
  <si>
    <t>A-20</t>
  </si>
  <si>
    <t>A-11</t>
  </si>
  <si>
    <t>A-12</t>
  </si>
  <si>
    <t>A-13</t>
  </si>
  <si>
    <t>LOCAL TECHNIQUE – PRODUITS D’ENTRETIEN</t>
  </si>
  <si>
    <t>Rangement du matériel</t>
  </si>
  <si>
    <t>Pas de produit inutilisé</t>
  </si>
  <si>
    <t>Aucune denrée alimentaire</t>
  </si>
  <si>
    <t>Produits d'entretien non étiquetés (ou</t>
  </si>
  <si>
    <t>transvasé dans récipient alimentaire)</t>
  </si>
  <si>
    <t>Seau - balais propres</t>
  </si>
  <si>
    <t>Fiches techniques et de sécurité</t>
  </si>
  <si>
    <t>CHAMBRES FROIDES POSITIVES</t>
  </si>
  <si>
    <t>Rangement des denrées</t>
  </si>
  <si>
    <t>Évacuation de l'eau au sol</t>
  </si>
  <si>
    <t>Respect des étiquetages</t>
  </si>
  <si>
    <t>États des conditionnements</t>
  </si>
  <si>
    <t>Absence de bois - carton</t>
  </si>
  <si>
    <t>Relevé des températures journaliers ou enregistreurs (&gt; 10 m3)</t>
  </si>
  <si>
    <t>CHAMBRES FROIDES NÉGATIVES</t>
  </si>
  <si>
    <t>ZONE DE DÉBOITAGE - LÉGUMERIE</t>
  </si>
  <si>
    <t>Propreté des tables</t>
  </si>
  <si>
    <t>Tenue de travail conforme</t>
  </si>
  <si>
    <t>Propreté ouvre-boîte</t>
  </si>
  <si>
    <t>Evacuation de l’eau au sol avec siphon</t>
  </si>
  <si>
    <t>Absence de bois- carton - torchon</t>
  </si>
  <si>
    <t>Protocole déboitage respecté</t>
  </si>
  <si>
    <t>Présence d'un lave-mains, savon, brosse</t>
  </si>
  <si>
    <t>Décontamination des légumes respectée</t>
  </si>
  <si>
    <t>LOCAUX PREPARATIONS PRIMAIRES</t>
  </si>
  <si>
    <t>Température du local</t>
  </si>
  <si>
    <t>Respect de la marche en avant</t>
  </si>
  <si>
    <t>Rangement et protection des denrées</t>
  </si>
  <si>
    <t>Protection du trancheur</t>
  </si>
  <si>
    <t>Rangement des barquettes - assiettes</t>
  </si>
  <si>
    <t>Relevé température frigo de jour</t>
  </si>
  <si>
    <t>PREPARATIONS FROIDES</t>
  </si>
  <si>
    <t>Identification et respect des DLC</t>
  </si>
  <si>
    <t>Évacuation de l'eau au sol avec siphon</t>
  </si>
  <si>
    <t>PREPARATIONS CHAUDES</t>
  </si>
  <si>
    <t>Propreté du piano et des fours</t>
  </si>
  <si>
    <t>Rangement des ustensiles propres</t>
  </si>
  <si>
    <t>Présence d'un plan de nettoyage</t>
  </si>
  <si>
    <t>Séparation des produits d'entretien</t>
  </si>
  <si>
    <t>Contrat d'entretien dégraissage hotte</t>
  </si>
  <si>
    <t>Absence de bois-carton-éponge</t>
  </si>
  <si>
    <t>Suivi de l'oxydation des huiles de fritures</t>
  </si>
  <si>
    <t>Présence d'une poubelle fermée</t>
  </si>
  <si>
    <t>Présence d'un lave-mains, savon, papier</t>
  </si>
  <si>
    <t>Ventilation •- hotte - suffisante</t>
  </si>
  <si>
    <t>Présence et utilisation d'une armoire à U.V pour couteau</t>
  </si>
  <si>
    <t>Enregistrement des passages en cellule de refroidissement</t>
  </si>
  <si>
    <t>Utilisation des étuves ou armoires chauffantes (&gt;63°C)</t>
  </si>
  <si>
    <t>Réalisation de plats témoins</t>
  </si>
  <si>
    <t>Utilisation de fiches techniques produits</t>
  </si>
  <si>
    <t>Port des tenues</t>
  </si>
  <si>
    <t>OPERCULAGE – MISE EN BARQUETTES</t>
  </si>
  <si>
    <t>Propreté des tapis et operculeuse</t>
  </si>
  <si>
    <t>Traçabilité et étiquetage</t>
  </si>
  <si>
    <t>PLONGE</t>
  </si>
  <si>
    <t>Présence de poubelles fermées</t>
  </si>
  <si>
    <t>Présence  d’une centrale de nettoyage</t>
  </si>
  <si>
    <t>Présence  d’une machine lave vaisselle</t>
  </si>
  <si>
    <t>Produits d’entretien efficaces (nettoyant et désinfectant)</t>
  </si>
  <si>
    <t>Absence de bois – torchon - éponge</t>
  </si>
  <si>
    <t>Rangement des plats et ustensiles propres</t>
  </si>
  <si>
    <t>Evacuation des poubelles journalières</t>
  </si>
  <si>
    <t>NOTE</t>
  </si>
  <si>
    <t>AB-10</t>
  </si>
  <si>
    <t>Commentaires (Non conformités)</t>
  </si>
  <si>
    <t>x</t>
  </si>
  <si>
    <t xml:space="preserve">Probleme qualité </t>
  </si>
  <si>
    <t>blabla</t>
  </si>
  <si>
    <t>AB-11</t>
  </si>
  <si>
    <t>AB-02</t>
  </si>
  <si>
    <t>AB-03</t>
  </si>
  <si>
    <t>AB-12</t>
  </si>
  <si>
    <t>test</t>
  </si>
  <si>
    <t>présence de salmonelle</t>
  </si>
  <si>
    <t>AB-04</t>
  </si>
  <si>
    <t>AB-13</t>
  </si>
  <si>
    <t>AB-05</t>
  </si>
  <si>
    <t>AB-14</t>
  </si>
  <si>
    <t>AB-06</t>
  </si>
  <si>
    <t>AB-15</t>
  </si>
  <si>
    <t>AB-07</t>
  </si>
  <si>
    <t>AB-16</t>
  </si>
  <si>
    <t>AB-08</t>
  </si>
  <si>
    <t>AB-17</t>
  </si>
  <si>
    <t>AB-09</t>
  </si>
  <si>
    <t>AB-18</t>
  </si>
  <si>
    <t>AB-01</t>
  </si>
  <si>
    <t>https://forum.excel-pratique.com/viewtopic.php?f=2&amp;t=103567</t>
  </si>
  <si>
    <r>
      <t xml:space="preserve">GRILLE D'AUDIT </t>
    </r>
    <r>
      <rPr>
        <sz val="14"/>
        <rFont val="Arial"/>
        <family val="2"/>
      </rPr>
      <t xml:space="preserve"> </t>
    </r>
    <r>
      <rPr>
        <b/>
        <sz val="14"/>
        <rFont val="Arial"/>
        <family val="2"/>
      </rPr>
      <t xml:space="preserve">Service </t>
    </r>
  </si>
  <si>
    <t>N° Ligne</t>
  </si>
  <si>
    <t>Réf.</t>
  </si>
  <si>
    <t>AU-01</t>
  </si>
  <si>
    <t>AU-10</t>
  </si>
  <si>
    <t>AU-02</t>
  </si>
  <si>
    <t>AU-03</t>
  </si>
  <si>
    <t>AU-05</t>
  </si>
  <si>
    <t>AU-04</t>
  </si>
  <si>
    <t>AU-06</t>
  </si>
  <si>
    <t>AU-07</t>
  </si>
  <si>
    <t>AU-08</t>
  </si>
  <si>
    <t>AU-09</t>
  </si>
  <si>
    <t>AU-11</t>
  </si>
  <si>
    <t>AU-12</t>
  </si>
  <si>
    <t>AU-13</t>
  </si>
  <si>
    <t>AU-14</t>
  </si>
  <si>
    <t>AU-15</t>
  </si>
  <si>
    <t>AU-16</t>
  </si>
  <si>
    <t>AU-17</t>
  </si>
  <si>
    <t>AU-18</t>
  </si>
  <si>
    <t>Document adapté d'après un original à cette adresse</t>
  </si>
  <si>
    <t>Je remercie vivement les Auteurs</t>
  </si>
  <si>
    <t>Marge de progression</t>
  </si>
  <si>
    <t>AU-20</t>
  </si>
  <si>
    <t>AU 03</t>
  </si>
  <si>
    <t>AU-19</t>
  </si>
  <si>
    <t>Vous pouvez untiliser ce modèle de Grille d'Audit pour :</t>
  </si>
  <si>
    <t>ICI</t>
  </si>
  <si>
    <t>ET LA</t>
  </si>
  <si>
    <t>Second Auditeur ou Audité</t>
  </si>
  <si>
    <t>Auditeur :</t>
  </si>
  <si>
    <t>Saisissez les noms des Auditeurs et des Audités</t>
  </si>
  <si>
    <t>NOMMEZ VOTRE DOCUMENT</t>
  </si>
  <si>
    <t>NOMMEZ VOS ENTETES DE TABLEAUX</t>
  </si>
  <si>
    <t>Utilisez ceux dont vous avez besoin</t>
  </si>
  <si>
    <t>Ces tableaux sont numérotés de la gauche vers la droite puis vers le bas</t>
  </si>
  <si>
    <t>Vous avez 20 tableaux de 20 lignes à votre disposition</t>
  </si>
  <si>
    <t>Que saisir dans vos entêtes :</t>
  </si>
  <si>
    <t>pour un audit Marchés public les nom des soumissionnaires</t>
  </si>
  <si>
    <t>pour un audit hygiène : les zones inspectées avec un questionnaire adapté à chaque zone</t>
  </si>
  <si>
    <t>manque de savon et de papier</t>
  </si>
  <si>
    <t>attente de + de 30 minutes</t>
  </si>
  <si>
    <t>positionné N° 4 sur la grille de comparaison</t>
  </si>
  <si>
    <t>manque de souplesse dans les horaires</t>
  </si>
  <si>
    <t>saisissez vos questionnaires</t>
  </si>
  <si>
    <t>Vous n'êtes pas obligés d'utiliser les 20 lignes de chaque tableau</t>
  </si>
  <si>
    <t>etc….</t>
  </si>
  <si>
    <t>à chaque fois que vous saisirez un X  dans une colonne négative les commentaires s'afficheront dans les tableaux correspondants à partir de la colonne W</t>
  </si>
  <si>
    <t>Pour obtenir une récap des points négatifs vous ne devez saisir que des X  dans les cellules correspondantes colonne de droite</t>
  </si>
  <si>
    <t>SIERREUR(PETITE.VALEUR(SI($F$32:$F$241="x";LIGNE($C$32:$C$241));LIGNES($33:67));0)</t>
  </si>
  <si>
    <t>formules des colonnes W et AD</t>
  </si>
  <si>
    <t>critères de comparaison</t>
  </si>
  <si>
    <t>S-01</t>
  </si>
  <si>
    <t>S-02</t>
  </si>
  <si>
    <t>S-03</t>
  </si>
  <si>
    <t>S-04</t>
  </si>
  <si>
    <t>S-05</t>
  </si>
  <si>
    <t>S-06</t>
  </si>
  <si>
    <t>S-07</t>
  </si>
  <si>
    <t>S-08</t>
  </si>
  <si>
    <t>Soumissionnaire A               &gt;</t>
  </si>
  <si>
    <t>Soumissionnaire C               &gt;</t>
  </si>
  <si>
    <t xml:space="preserve"> Saisissez  vos comparaisons dans les cellules encadrées </t>
  </si>
  <si>
    <t>les annotations dans les colonnes "conforme"   peuvent être un signe ou du texte MAIS dans les colonnes négatives"non conforme"  vous ne devez saisir que des x</t>
  </si>
  <si>
    <t>ces commentaires sont reportés dans les deux tableaux pour impression ( colonnes W à AI )</t>
  </si>
  <si>
    <t>ZONE DE LIVRAISON 2</t>
  </si>
  <si>
    <t>Soumissionnaire A 2</t>
  </si>
  <si>
    <t>ZONE DE LIVRAISON 3</t>
  </si>
  <si>
    <t>Soumissionnaire A 4</t>
  </si>
  <si>
    <t>positionné N° 4 sur la grille de comparaison des prix</t>
  </si>
  <si>
    <t>Comprendre la référence :</t>
  </si>
  <si>
    <t>N° Lignes</t>
  </si>
  <si>
    <t>les ignes de commentaires négatifs sont regroupées et hiérarchisées dans un tableau</t>
  </si>
  <si>
    <t>les n° affichés correspondent aux lignes de la grille ou ont été saisis ces commentaires</t>
  </si>
  <si>
    <t>ZONE DE LIVRAISON 2 = entête du tableau correspondant + le n° de ligne dans ce tableau</t>
  </si>
  <si>
    <t>Comprendre les tableaux de saisies</t>
  </si>
  <si>
    <t>ZONE DE LIVRAISON               &gt;</t>
  </si>
  <si>
    <t>ZONE DE RÉCEPTION             &gt;</t>
  </si>
  <si>
    <t>ZONE CUISSON</t>
  </si>
  <si>
    <t>ZONE PRÉPARATIONS FROIDES</t>
  </si>
  <si>
    <t>ne saisissez rien cette numérotation peut aussi servir de référence</t>
  </si>
  <si>
    <t>cette information est envoyée sur le tableau des commentaires négatifs</t>
  </si>
  <si>
    <t>❹</t>
  </si>
  <si>
    <t>❺</t>
  </si>
  <si>
    <t>❻</t>
  </si>
  <si>
    <t>ZONE DE LIVRAISON   ❶</t>
  </si>
  <si>
    <t>Soumissionnaire A   ❶</t>
  </si>
  <si>
    <t>ZONE DE LIVRAISON 2    ❷</t>
  </si>
  <si>
    <t>ZONE DE LIVRAISON 3    ❷</t>
  </si>
  <si>
    <t>Soumissionnaire A 2    ❷</t>
  </si>
  <si>
    <t>Soumissionnaire A 4    ❷</t>
  </si>
  <si>
    <t>2   ❸</t>
  </si>
  <si>
    <t>4   ❸</t>
  </si>
  <si>
    <t>3   ❸</t>
  </si>
  <si>
    <t>❷ ZONE DE LIVRAISON 2 = c'est la compilation de l'entête  ❶ + le N° du critère</t>
  </si>
  <si>
    <t>❷ Soumissionnaire A 2</t>
  </si>
  <si>
    <t>❹                   prix</t>
  </si>
  <si>
    <t>Comment fonctionnent les tableaux</t>
  </si>
  <si>
    <t>à chaque fois que vous saisissez du texte dans les colonnes prévues</t>
  </si>
  <si>
    <t>fonction : SI(ESTVIDE(D34);"";SI(ESTTEXTE(D34);GRANDE.VALEUR(C32:C33;1)+1;0))</t>
  </si>
  <si>
    <t>une numérotation ❸ est affectée MAIS que si vous saisissez un X dans la colonne négative</t>
  </si>
  <si>
    <t>Par défaut seules les non conformités sont compilées  dans les tableaux correspondants à partir de la colonne W pour action ou aide à la décision</t>
  </si>
  <si>
    <t>faire un Audit marché public</t>
  </si>
  <si>
    <t>4</t>
  </si>
  <si>
    <t>5</t>
  </si>
  <si>
    <t>tous les critères négatifs doivent être saisis dans la cellule de droite ❻</t>
  </si>
  <si>
    <t>GRILLE D'AUDIT Modèle N° 1          MODE D'EMPLOI</t>
  </si>
  <si>
    <t>GRILLE D'AUDIT Modèle N° 2          PARTICULARITÉS</t>
  </si>
  <si>
    <t>❸ Saisissez  vos comparaisons dans les cellules encadrées des tableaux</t>
  </si>
  <si>
    <t>❷ saisissez vos critères dans  les cellules des tableaux &gt; quelques exemples</t>
  </si>
  <si>
    <t>Critères 18 Maxi mais vous pouvez en saisir moins</t>
  </si>
  <si>
    <t>❶ Saisissez vos entêtes de tableaux</t>
  </si>
  <si>
    <t>ZONE DE RÉCEPTION</t>
  </si>
  <si>
    <t>Audité :</t>
  </si>
  <si>
    <t>GRILLE D'AUDIT  Modèle N° 2    MODE D'EMPLOI</t>
  </si>
  <si>
    <t>SIERREUR(PETITE.VALEUR(SI(F32:F241="x";LIGNE(C32:C241));LIGNES(33:67));0)</t>
  </si>
  <si>
    <t>Adaptation d'un document du net</t>
  </si>
  <si>
    <t>par Dug59 » 10 janvier 2018, 08:54</t>
  </si>
  <si>
    <t>sur le site :</t>
  </si>
  <si>
    <t xml:space="preserve">Je remercie vivement les Auteurs </t>
  </si>
  <si>
    <t>et vous invite à partager vos "savoirs faire"</t>
  </si>
  <si>
    <t>peut importe qui les récupèrent</t>
  </si>
  <si>
    <t>pourvu qu'ils servent à un plus grand nombre</t>
  </si>
  <si>
    <t>Adaptation de ce document du net produit</t>
  </si>
  <si>
    <t>Ce fichier s'adresse en priorité aux jeunes pour leur donner envie de créer ou d'adapter des documents pour la restauration collective</t>
  </si>
  <si>
    <t xml:space="preserve">J'ai regroupé dans ce document 3 modèles en exemple </t>
  </si>
  <si>
    <t>GRILLE D'AUTO-CONTROLE  Modèle N° 1      voir le  MODE D'EMPLOI  ligne 223</t>
  </si>
  <si>
    <t>GRILLE D'AUTO-CONTROLE   Modèle N° 2      voir le  MODE D'EMPLOI  ligne 242</t>
  </si>
  <si>
    <t xml:space="preserve"> MODE D'EMPLOI   ET   GRILLE D'AUTO-CONTROLE   N° 3     à partir de la ligne  49</t>
  </si>
  <si>
    <t>MODE D'EMPLOI       GRILLE D'AUTO-CONTROLE    Modèle N° 1</t>
  </si>
  <si>
    <t>GRILLES D'AUTO-CONTROLES</t>
  </si>
  <si>
    <t xml:space="preserve">AUTO-CONTROLES : </t>
  </si>
  <si>
    <t>Dans le cadre d'une démarche de gestion de la qualité, l’autocontrôle est le contrôle, généralement par l’exécutant lui-même, du travail qu’il a accompli.</t>
  </si>
  <si>
    <t>L’audit (on prononce le t final) est une expertise professionnelle effectuée par un agent compétent et impartial aboutissant à un jugement par rapport à une norme sur les états financiers, le contrôle interne, l'organisation, la procédure, ou une opération quelconque d'une entité.</t>
  </si>
  <si>
    <t>AUDIT :</t>
  </si>
  <si>
    <t xml:space="preserve"> VERSION C</t>
  </si>
  <si>
    <t>J'avais improprement nommé ce document "Audit" et je m'en excuse. Mais je conserverai tout de même le nom du fichier "tao-trousse à outils-audits" pour ne pas rompre les liens sur le net</t>
  </si>
  <si>
    <t>Mai 2018 annule et remplace les versions précédentes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</si>
</sst>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N° &quot;0"/>
    <numFmt numFmtId="165" formatCode="0&quot; critères&quot;"/>
    <numFmt numFmtId="166" formatCode="0&quot; X&quot;"/>
    <numFmt numFmtId="167" formatCode="0&quot; NC&quot;"/>
    <numFmt numFmtId="168" formatCode="0&quot; Conf&quot;"/>
    <numFmt numFmtId="169" formatCode="[$-F800]dddd\,\ mmmm\ dd\,\ yyyy"/>
    <numFmt numFmtId="170" formatCode="0&quot; Réponses&quot;"/>
  </numFmts>
  <fonts count="85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0"/>
      <name val="MS Sans Serif"/>
    </font>
    <font>
      <sz val="8"/>
      <name val="Arial"/>
      <family val="2"/>
    </font>
    <font>
      <b/>
      <sz val="14"/>
      <color indexed="9"/>
      <name val="Calibri"/>
      <family val="2"/>
      <scheme val="minor"/>
    </font>
    <font>
      <sz val="10"/>
      <name val="Times New Roman"/>
      <family val="1"/>
    </font>
    <font>
      <sz val="1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3366FF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name val="Arial"/>
      <family val="2"/>
    </font>
    <font>
      <b/>
      <sz val="12"/>
      <color rgb="FF0070C0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4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14"/>
      <color rgb="FFC0000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rgb="FF92D050"/>
      <name val="Arial"/>
      <family val="2"/>
    </font>
    <font>
      <b/>
      <sz val="22"/>
      <color rgb="FF92D050"/>
      <name val="Arial"/>
      <family val="2"/>
    </font>
    <font>
      <sz val="22"/>
      <color theme="1"/>
      <name val="Verdana"/>
      <family val="2"/>
    </font>
    <font>
      <u/>
      <sz val="10"/>
      <color indexed="12"/>
      <name val="Arial"/>
      <family val="2"/>
    </font>
    <font>
      <u/>
      <sz val="26"/>
      <color indexed="12"/>
      <name val="Arial"/>
      <family val="2"/>
    </font>
    <font>
      <u/>
      <sz val="24"/>
      <color indexed="12"/>
      <name val="Arial"/>
      <family val="2"/>
    </font>
    <font>
      <sz val="22"/>
      <color theme="0"/>
      <name val="Verdana"/>
      <family val="2"/>
    </font>
    <font>
      <sz val="18"/>
      <color rgb="FF7030A0"/>
      <name val="Arial"/>
      <family val="2"/>
    </font>
    <font>
      <b/>
      <sz val="48"/>
      <color rgb="FFFFFF00"/>
      <name val="Calibri"/>
      <family val="2"/>
      <scheme val="minor"/>
    </font>
    <font>
      <b/>
      <sz val="22"/>
      <color rgb="FF92D050"/>
      <name val="Verdana"/>
      <family val="2"/>
    </font>
    <font>
      <sz val="22"/>
      <color rgb="FFFFFF00"/>
      <name val="Arial"/>
      <family val="2"/>
    </font>
    <font>
      <b/>
      <sz val="48"/>
      <color rgb="FF92D050"/>
      <name val="Verdana"/>
      <family val="2"/>
    </font>
    <font>
      <sz val="14"/>
      <color theme="0" tint="-0.14999847407452621"/>
      <name val="Calibri"/>
      <family val="2"/>
      <scheme val="minor"/>
    </font>
    <font>
      <sz val="12"/>
      <name val="Times New Roman"/>
      <family val="1"/>
    </font>
    <font>
      <sz val="14"/>
      <color rgb="FF444444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6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66FF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rgb="FFFFFF00"/>
      <name val="Verdana"/>
      <family val="2"/>
    </font>
    <font>
      <b/>
      <sz val="11"/>
      <color rgb="FF0070C0"/>
      <name val="Calibri"/>
      <family val="2"/>
      <scheme val="minor"/>
    </font>
    <font>
      <b/>
      <sz val="20"/>
      <color rgb="FF0070C0"/>
      <name val="Calibri"/>
      <family val="2"/>
      <scheme val="minor"/>
    </font>
    <font>
      <sz val="36"/>
      <color theme="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sz val="11"/>
      <color theme="0" tint="-0.1499984740745262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indexed="9"/>
      <name val="Calibri"/>
      <family val="2"/>
      <scheme val="minor"/>
    </font>
    <font>
      <b/>
      <sz val="9"/>
      <color indexed="9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u/>
      <sz val="14"/>
      <color theme="10"/>
      <name val="Calibri"/>
      <family val="2"/>
    </font>
    <font>
      <b/>
      <u/>
      <sz val="14"/>
      <color theme="10"/>
      <name val="Calibri"/>
      <family val="2"/>
      <scheme val="minor"/>
    </font>
    <font>
      <b/>
      <sz val="14"/>
      <color theme="1"/>
      <name val="Calibri"/>
      <family val="2"/>
    </font>
    <font>
      <b/>
      <sz val="22"/>
      <color theme="1"/>
      <name val="Verdana"/>
      <family val="2"/>
    </font>
    <font>
      <b/>
      <u/>
      <sz val="22"/>
      <color theme="10"/>
      <name val="Verdana"/>
      <family val="2"/>
    </font>
    <font>
      <b/>
      <sz val="22"/>
      <color theme="0"/>
      <name val="Verdana"/>
      <family val="2"/>
    </font>
    <font>
      <b/>
      <sz val="22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66FF33"/>
        <bgColor indexed="64"/>
      </patternFill>
    </fill>
    <fill>
      <patternFill patternType="lightTrellis">
        <bgColor theme="0" tint="-0.14996795556505021"/>
      </patternFill>
    </fill>
  </fills>
  <borders count="106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mediumDashed">
        <color indexed="64"/>
      </right>
      <top/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Dashed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medium">
        <color rgb="FFC00000"/>
      </top>
      <bottom/>
      <diagonal/>
    </border>
    <border>
      <left/>
      <right/>
      <top/>
      <bottom style="medium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auto="1"/>
      </left>
      <right style="hair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/>
      <top style="thin">
        <color auto="1"/>
      </top>
      <bottom style="hair">
        <color indexed="64"/>
      </bottom>
      <diagonal/>
    </border>
    <border>
      <left/>
      <right style="medium">
        <color auto="1"/>
      </right>
      <top style="hair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auto="1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rgb="FFC00000"/>
      </left>
      <right/>
      <top style="medium">
        <color indexed="64"/>
      </top>
      <bottom style="hair">
        <color auto="1"/>
      </bottom>
      <diagonal/>
    </border>
    <border>
      <left style="medium">
        <color rgb="FFC00000"/>
      </left>
      <right/>
      <top style="medium">
        <color indexed="64"/>
      </top>
      <bottom style="thin">
        <color indexed="64"/>
      </bottom>
      <diagonal/>
    </border>
    <border>
      <left style="medium">
        <color rgb="FFC00000"/>
      </left>
      <right/>
      <top style="medium">
        <color indexed="64"/>
      </top>
      <bottom style="medium">
        <color rgb="FFC00000"/>
      </bottom>
      <diagonal/>
    </border>
    <border>
      <left/>
      <right/>
      <top style="medium">
        <color indexed="64"/>
      </top>
      <bottom style="medium">
        <color rgb="FFC00000"/>
      </bottom>
      <diagonal/>
    </border>
    <border>
      <left/>
      <right style="medium">
        <color rgb="FFC00000"/>
      </right>
      <top style="medium">
        <color indexed="64"/>
      </top>
      <bottom style="medium">
        <color rgb="FFC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2" fillId="0" borderId="0"/>
    <xf numFmtId="0" fontId="3" fillId="0" borderId="0"/>
    <xf numFmtId="0" fontId="12" fillId="0" borderId="0"/>
    <xf numFmtId="0" fontId="1" fillId="0" borderId="0"/>
    <xf numFmtId="0" fontId="5" fillId="0" borderId="0"/>
    <xf numFmtId="0" fontId="18" fillId="0" borderId="0"/>
    <xf numFmtId="0" fontId="18" fillId="0" borderId="0"/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9" fontId="18" fillId="0" borderId="0" applyFont="0" applyFill="0" applyBorder="0" applyAlignment="0" applyProtection="0"/>
    <xf numFmtId="0" fontId="72" fillId="0" borderId="0" applyNumberFormat="0" applyFill="0" applyBorder="0" applyAlignment="0" applyProtection="0"/>
  </cellStyleXfs>
  <cellXfs count="575">
    <xf numFmtId="0" fontId="0" fillId="0" borderId="0" xfId="0"/>
    <xf numFmtId="1" fontId="4" fillId="8" borderId="43" xfId="2" applyNumberFormat="1" applyFont="1" applyFill="1" applyBorder="1" applyAlignment="1">
      <alignment horizontal="center" vertical="center" wrapText="1"/>
    </xf>
    <xf numFmtId="1" fontId="4" fillId="8" borderId="41" xfId="2" applyNumberFormat="1" applyFont="1" applyFill="1" applyBorder="1" applyAlignment="1">
      <alignment horizontal="center" vertical="center" wrapText="1"/>
    </xf>
    <xf numFmtId="0" fontId="24" fillId="6" borderId="0" xfId="6" applyFont="1" applyFill="1" applyBorder="1"/>
    <xf numFmtId="0" fontId="12" fillId="0" borderId="0" xfId="3" applyFont="1" applyFill="1" applyAlignment="1">
      <alignment vertical="center"/>
    </xf>
    <xf numFmtId="0" fontId="18" fillId="0" borderId="0" xfId="7"/>
    <xf numFmtId="0" fontId="12" fillId="0" borderId="0" xfId="3" applyProtection="1">
      <protection hidden="1"/>
    </xf>
    <xf numFmtId="0" fontId="12" fillId="0" borderId="0" xfId="3" applyFont="1"/>
    <xf numFmtId="0" fontId="12" fillId="2" borderId="0" xfId="3" applyFont="1" applyFill="1"/>
    <xf numFmtId="0" fontId="12" fillId="2" borderId="0" xfId="3" applyFill="1" applyProtection="1">
      <protection hidden="1"/>
    </xf>
    <xf numFmtId="0" fontId="12" fillId="10" borderId="0" xfId="3" applyFont="1" applyFill="1"/>
    <xf numFmtId="0" fontId="12" fillId="10" borderId="0" xfId="3" applyFill="1" applyProtection="1">
      <protection hidden="1"/>
    </xf>
    <xf numFmtId="0" fontId="12" fillId="10" borderId="0" xfId="3" applyFill="1" applyAlignment="1" applyProtection="1">
      <alignment vertical="center"/>
      <protection hidden="1"/>
    </xf>
    <xf numFmtId="0" fontId="12" fillId="2" borderId="0" xfId="3" applyFont="1" applyFill="1" applyAlignment="1">
      <alignment vertical="center"/>
    </xf>
    <xf numFmtId="0" fontId="12" fillId="10" borderId="0" xfId="3" applyFont="1" applyFill="1" applyAlignment="1">
      <alignment vertical="center"/>
    </xf>
    <xf numFmtId="0" fontId="26" fillId="10" borderId="0" xfId="3" applyFont="1" applyFill="1" applyProtection="1">
      <protection hidden="1"/>
    </xf>
    <xf numFmtId="0" fontId="27" fillId="10" borderId="0" xfId="3" applyFont="1" applyFill="1" applyProtection="1">
      <protection hidden="1"/>
    </xf>
    <xf numFmtId="0" fontId="27" fillId="10" borderId="0" xfId="3" applyFont="1" applyFill="1" applyAlignment="1">
      <alignment vertical="center"/>
    </xf>
    <xf numFmtId="0" fontId="18" fillId="10" borderId="0" xfId="7" applyFill="1"/>
    <xf numFmtId="0" fontId="28" fillId="10" borderId="0" xfId="3" applyFont="1" applyFill="1" applyAlignment="1">
      <alignment vertical="center"/>
    </xf>
    <xf numFmtId="0" fontId="32" fillId="10" borderId="0" xfId="3" applyFont="1" applyFill="1" applyAlignment="1">
      <alignment vertical="center"/>
    </xf>
    <xf numFmtId="0" fontId="33" fillId="10" borderId="0" xfId="3" applyFont="1" applyFill="1" applyAlignment="1">
      <alignment vertical="center"/>
    </xf>
    <xf numFmtId="0" fontId="34" fillId="10" borderId="0" xfId="7" applyFont="1" applyFill="1" applyAlignment="1">
      <alignment vertical="center"/>
    </xf>
    <xf numFmtId="0" fontId="35" fillId="10" borderId="0" xfId="3" applyFont="1" applyFill="1" applyAlignment="1">
      <alignment vertical="center"/>
    </xf>
    <xf numFmtId="0" fontId="36" fillId="10" borderId="0" xfId="3" applyFont="1" applyFill="1" applyAlignment="1">
      <alignment horizontal="right" vertical="center"/>
    </xf>
    <xf numFmtId="0" fontId="34" fillId="10" borderId="0" xfId="7" applyFont="1" applyFill="1" applyAlignment="1">
      <alignment horizontal="left" vertical="center"/>
    </xf>
    <xf numFmtId="0" fontId="34" fillId="10" borderId="0" xfId="7" applyFont="1" applyFill="1" applyAlignment="1">
      <alignment horizontal="right" vertical="center"/>
    </xf>
    <xf numFmtId="0" fontId="37" fillId="10" borderId="0" xfId="3" applyFont="1" applyFill="1" applyAlignment="1">
      <alignment vertical="center"/>
    </xf>
    <xf numFmtId="0" fontId="24" fillId="0" borderId="0" xfId="6" applyFont="1"/>
    <xf numFmtId="0" fontId="38" fillId="0" borderId="0" xfId="6" applyFont="1"/>
    <xf numFmtId="0" fontId="39" fillId="0" borderId="0" xfId="5" applyFont="1" applyAlignment="1">
      <alignment vertical="center"/>
    </xf>
    <xf numFmtId="10" fontId="39" fillId="0" borderId="0" xfId="5" applyNumberFormat="1" applyFont="1" applyAlignment="1" applyProtection="1">
      <alignment horizontal="left" vertical="center"/>
      <protection locked="0"/>
    </xf>
    <xf numFmtId="10" fontId="39" fillId="0" borderId="0" xfId="5" applyNumberFormat="1" applyFont="1" applyAlignment="1">
      <alignment horizontal="center" vertical="center"/>
    </xf>
    <xf numFmtId="10" fontId="39" fillId="0" borderId="0" xfId="5" applyNumberFormat="1" applyFont="1" applyAlignment="1" applyProtection="1">
      <alignment horizontal="center" vertical="center"/>
      <protection locked="0"/>
    </xf>
    <xf numFmtId="0" fontId="24" fillId="0" borderId="0" xfId="6" applyFont="1" applyFill="1"/>
    <xf numFmtId="0" fontId="24" fillId="2" borderId="0" xfId="6" applyFont="1" applyFill="1"/>
    <xf numFmtId="0" fontId="24" fillId="2" borderId="1" xfId="6" applyFont="1" applyFill="1" applyBorder="1"/>
    <xf numFmtId="0" fontId="24" fillId="2" borderId="2" xfId="6" applyFont="1" applyFill="1" applyBorder="1"/>
    <xf numFmtId="0" fontId="40" fillId="2" borderId="3" xfId="6" applyFont="1" applyFill="1" applyBorder="1"/>
    <xf numFmtId="0" fontId="24" fillId="2" borderId="4" xfId="6" applyFont="1" applyFill="1" applyBorder="1"/>
    <xf numFmtId="0" fontId="24" fillId="2" borderId="0" xfId="6" applyFont="1" applyFill="1" applyBorder="1"/>
    <xf numFmtId="0" fontId="42" fillId="2" borderId="5" xfId="10" applyFont="1" applyFill="1" applyBorder="1" applyAlignment="1">
      <alignment horizontal="left" vertical="center"/>
    </xf>
    <xf numFmtId="0" fontId="43" fillId="2" borderId="5" xfId="10" applyFont="1" applyFill="1" applyBorder="1"/>
    <xf numFmtId="0" fontId="40" fillId="2" borderId="5" xfId="6" applyFont="1" applyFill="1" applyBorder="1"/>
    <xf numFmtId="0" fontId="44" fillId="9" borderId="5" xfId="6" applyFont="1" applyFill="1" applyBorder="1" applyAlignment="1">
      <alignment vertical="center"/>
    </xf>
    <xf numFmtId="165" fontId="45" fillId="2" borderId="0" xfId="6" applyNumberFormat="1" applyFont="1" applyFill="1" applyBorder="1" applyAlignment="1">
      <alignment horizontal="left"/>
    </xf>
    <xf numFmtId="9" fontId="10" fillId="2" borderId="5" xfId="11" applyNumberFormat="1" applyFont="1" applyFill="1" applyBorder="1" applyAlignment="1">
      <alignment horizontal="center" vertical="center"/>
    </xf>
    <xf numFmtId="9" fontId="46" fillId="2" borderId="5" xfId="11" applyFont="1" applyFill="1" applyBorder="1" applyAlignment="1">
      <alignment horizontal="center" vertical="center"/>
    </xf>
    <xf numFmtId="9" fontId="23" fillId="2" borderId="5" xfId="11" applyFont="1" applyFill="1" applyBorder="1" applyAlignment="1">
      <alignment horizontal="center" vertical="center"/>
    </xf>
    <xf numFmtId="165" fontId="45" fillId="5" borderId="5" xfId="6" applyNumberFormat="1" applyFont="1" applyFill="1" applyBorder="1" applyAlignment="1">
      <alignment horizontal="left"/>
    </xf>
    <xf numFmtId="166" fontId="45" fillId="2" borderId="0" xfId="6" applyNumberFormat="1" applyFont="1" applyFill="1" applyBorder="1" applyAlignment="1">
      <alignment horizontal="left"/>
    </xf>
    <xf numFmtId="167" fontId="45" fillId="5" borderId="5" xfId="6" applyNumberFormat="1" applyFont="1" applyFill="1" applyBorder="1" applyAlignment="1">
      <alignment horizontal="center"/>
    </xf>
    <xf numFmtId="166" fontId="45" fillId="5" borderId="5" xfId="6" applyNumberFormat="1" applyFont="1" applyFill="1" applyBorder="1" applyAlignment="1">
      <alignment horizontal="center"/>
    </xf>
    <xf numFmtId="168" fontId="45" fillId="2" borderId="0" xfId="6" applyNumberFormat="1" applyFont="1" applyFill="1" applyBorder="1" applyAlignment="1">
      <alignment horizontal="left"/>
    </xf>
    <xf numFmtId="0" fontId="20" fillId="5" borderId="5" xfId="6" applyFont="1" applyFill="1" applyBorder="1" applyAlignment="1">
      <alignment horizontal="center" vertical="center"/>
    </xf>
    <xf numFmtId="168" fontId="45" fillId="5" borderId="0" xfId="6" applyNumberFormat="1" applyFont="1" applyFill="1" applyBorder="1" applyAlignment="1">
      <alignment horizontal="left" vertical="center"/>
    </xf>
    <xf numFmtId="0" fontId="45" fillId="5" borderId="5" xfId="6" applyFont="1" applyFill="1" applyBorder="1" applyAlignment="1">
      <alignment horizontal="center" vertical="center"/>
    </xf>
    <xf numFmtId="168" fontId="45" fillId="5" borderId="5" xfId="6" applyNumberFormat="1" applyFont="1" applyFill="1" applyBorder="1" applyAlignment="1">
      <alignment horizontal="left"/>
    </xf>
    <xf numFmtId="0" fontId="45" fillId="2" borderId="0" xfId="6" applyFont="1" applyFill="1" applyBorder="1"/>
    <xf numFmtId="0" fontId="47" fillId="9" borderId="0" xfId="6" applyFont="1" applyFill="1" applyBorder="1" applyAlignment="1">
      <alignment horizontal="center" vertical="center"/>
    </xf>
    <xf numFmtId="0" fontId="24" fillId="2" borderId="5" xfId="6" applyFont="1" applyFill="1" applyBorder="1"/>
    <xf numFmtId="0" fontId="24" fillId="2" borderId="22" xfId="6" applyFont="1" applyFill="1" applyBorder="1"/>
    <xf numFmtId="0" fontId="24" fillId="7" borderId="0" xfId="6" applyFont="1" applyFill="1"/>
    <xf numFmtId="0" fontId="38" fillId="7" borderId="0" xfId="6" applyFont="1" applyFill="1"/>
    <xf numFmtId="0" fontId="24" fillId="6" borderId="0" xfId="6" applyFont="1" applyFill="1"/>
    <xf numFmtId="0" fontId="24" fillId="6" borderId="0" xfId="6" applyFont="1" applyFill="1" applyBorder="1" applyAlignment="1">
      <alignment horizontal="center"/>
    </xf>
    <xf numFmtId="0" fontId="48" fillId="6" borderId="0" xfId="6" applyFont="1" applyFill="1" applyBorder="1" applyAlignment="1">
      <alignment horizontal="center"/>
    </xf>
    <xf numFmtId="0" fontId="44" fillId="6" borderId="0" xfId="6" applyFont="1" applyFill="1" applyBorder="1" applyAlignment="1">
      <alignment horizontal="center"/>
    </xf>
    <xf numFmtId="0" fontId="45" fillId="6" borderId="0" xfId="6" applyFont="1" applyFill="1" applyBorder="1" applyAlignment="1">
      <alignment horizontal="center"/>
    </xf>
    <xf numFmtId="0" fontId="48" fillId="5" borderId="0" xfId="6" applyFont="1" applyFill="1"/>
    <xf numFmtId="0" fontId="8" fillId="5" borderId="0" xfId="3" applyFont="1" applyFill="1" applyBorder="1" applyAlignment="1">
      <alignment horizontal="left" vertical="center"/>
    </xf>
    <xf numFmtId="0" fontId="8" fillId="2" borderId="1" xfId="6" applyFont="1" applyFill="1" applyBorder="1" applyAlignment="1"/>
    <xf numFmtId="0" fontId="8" fillId="2" borderId="2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center" vertical="center"/>
    </xf>
    <xf numFmtId="0" fontId="8" fillId="2" borderId="2" xfId="6" applyFont="1" applyFill="1" applyBorder="1" applyAlignment="1"/>
    <xf numFmtId="0" fontId="10" fillId="2" borderId="3" xfId="6" applyFont="1" applyFill="1" applyBorder="1" applyAlignment="1">
      <alignment horizontal="center" vertical="center"/>
    </xf>
    <xf numFmtId="0" fontId="48" fillId="0" borderId="58" xfId="6" applyFont="1" applyBorder="1" applyAlignment="1">
      <alignment vertical="center"/>
    </xf>
    <xf numFmtId="0" fontId="48" fillId="0" borderId="9" xfId="6" applyFont="1" applyBorder="1" applyAlignment="1">
      <alignment vertical="center"/>
    </xf>
    <xf numFmtId="0" fontId="48" fillId="0" borderId="7" xfId="6" applyFont="1" applyBorder="1" applyAlignment="1">
      <alignment vertical="center"/>
    </xf>
    <xf numFmtId="0" fontId="23" fillId="0" borderId="7" xfId="6" applyFont="1" applyBorder="1" applyAlignment="1">
      <alignment horizontal="center" vertical="center"/>
    </xf>
    <xf numFmtId="0" fontId="49" fillId="0" borderId="8" xfId="6" applyFont="1" applyBorder="1" applyAlignment="1">
      <alignment horizontal="center" vertical="center"/>
    </xf>
    <xf numFmtId="0" fontId="45" fillId="6" borderId="8" xfId="6" applyFont="1" applyFill="1" applyBorder="1" applyAlignment="1">
      <alignment horizontal="right" vertical="center"/>
    </xf>
    <xf numFmtId="0" fontId="48" fillId="0" borderId="0" xfId="6" applyFont="1" applyBorder="1" applyAlignment="1">
      <alignment horizontal="center"/>
    </xf>
    <xf numFmtId="0" fontId="8" fillId="2" borderId="4" xfId="6" applyFont="1" applyFill="1" applyBorder="1" applyAlignment="1"/>
    <xf numFmtId="0" fontId="8" fillId="2" borderId="0" xfId="6" applyFont="1" applyFill="1" applyBorder="1" applyAlignment="1">
      <alignment horizontal="left" vertical="center"/>
    </xf>
    <xf numFmtId="0" fontId="10" fillId="2" borderId="0" xfId="6" applyFont="1" applyFill="1" applyBorder="1" applyAlignment="1">
      <alignment horizontal="center" vertical="center"/>
    </xf>
    <xf numFmtId="0" fontId="8" fillId="2" borderId="0" xfId="6" applyFont="1" applyFill="1" applyBorder="1" applyAlignment="1"/>
    <xf numFmtId="0" fontId="10" fillId="2" borderId="5" xfId="6" applyFont="1" applyFill="1" applyBorder="1" applyAlignment="1">
      <alignment horizontal="center" vertical="center"/>
    </xf>
    <xf numFmtId="0" fontId="48" fillId="0" borderId="40" xfId="6" applyFont="1" applyBorder="1" applyAlignment="1">
      <alignment vertical="center"/>
    </xf>
    <xf numFmtId="0" fontId="48" fillId="0" borderId="15" xfId="6" applyFont="1" applyBorder="1" applyAlignment="1">
      <alignment vertical="center"/>
    </xf>
    <xf numFmtId="0" fontId="48" fillId="0" borderId="13" xfId="6" applyFont="1" applyBorder="1" applyAlignment="1">
      <alignment vertical="center"/>
    </xf>
    <xf numFmtId="0" fontId="23" fillId="0" borderId="13" xfId="6" applyFont="1" applyBorder="1" applyAlignment="1">
      <alignment horizontal="center" vertical="center"/>
    </xf>
    <xf numFmtId="0" fontId="49" fillId="0" borderId="14" xfId="6" applyFont="1" applyBorder="1" applyAlignment="1">
      <alignment horizontal="center" vertical="center"/>
    </xf>
    <xf numFmtId="0" fontId="45" fillId="6" borderId="14" xfId="6" applyFont="1" applyFill="1" applyBorder="1" applyAlignment="1">
      <alignment horizontal="right" vertical="center"/>
    </xf>
    <xf numFmtId="0" fontId="48" fillId="0" borderId="45" xfId="6" applyFont="1" applyBorder="1" applyAlignment="1">
      <alignment vertical="center"/>
    </xf>
    <xf numFmtId="0" fontId="48" fillId="0" borderId="17" xfId="6" applyFont="1" applyBorder="1" applyAlignment="1">
      <alignment vertical="center"/>
    </xf>
    <xf numFmtId="0" fontId="48" fillId="0" borderId="26" xfId="6" applyFont="1" applyBorder="1" applyAlignment="1">
      <alignment vertical="center"/>
    </xf>
    <xf numFmtId="0" fontId="23" fillId="0" borderId="26" xfId="6" applyFont="1" applyBorder="1" applyAlignment="1">
      <alignment horizontal="center" vertical="center"/>
    </xf>
    <xf numFmtId="0" fontId="49" fillId="0" borderId="25" xfId="6" applyFont="1" applyBorder="1" applyAlignment="1">
      <alignment horizontal="center" vertical="center"/>
    </xf>
    <xf numFmtId="0" fontId="45" fillId="6" borderId="25" xfId="6" applyFont="1" applyFill="1" applyBorder="1" applyAlignment="1">
      <alignment horizontal="right" vertical="center"/>
    </xf>
    <xf numFmtId="0" fontId="8" fillId="6" borderId="4" xfId="6" applyFont="1" applyFill="1" applyBorder="1" applyAlignment="1"/>
    <xf numFmtId="0" fontId="8" fillId="6" borderId="0" xfId="6" applyFont="1" applyFill="1" applyBorder="1" applyAlignment="1">
      <alignment horizontal="left" vertical="center"/>
    </xf>
    <xf numFmtId="0" fontId="10" fillId="6" borderId="0" xfId="6" applyFont="1" applyFill="1" applyBorder="1" applyAlignment="1">
      <alignment horizontal="center" vertical="center"/>
    </xf>
    <xf numFmtId="0" fontId="8" fillId="6" borderId="0" xfId="6" applyFont="1" applyFill="1" applyBorder="1" applyAlignment="1"/>
    <xf numFmtId="0" fontId="10" fillId="6" borderId="5" xfId="6" applyFont="1" applyFill="1" applyBorder="1" applyAlignment="1">
      <alignment horizontal="center" vertical="center"/>
    </xf>
    <xf numFmtId="0" fontId="50" fillId="6" borderId="42" xfId="6" applyFont="1" applyFill="1" applyBorder="1" applyAlignment="1">
      <alignment vertical="center"/>
    </xf>
    <xf numFmtId="0" fontId="13" fillId="6" borderId="25" xfId="6" applyFont="1" applyFill="1" applyBorder="1" applyAlignment="1">
      <alignment horizontal="center" vertical="center"/>
    </xf>
    <xf numFmtId="0" fontId="45" fillId="6" borderId="42" xfId="6" applyFont="1" applyFill="1" applyBorder="1" applyAlignment="1">
      <alignment horizontal="center" vertical="center"/>
    </xf>
    <xf numFmtId="0" fontId="45" fillId="0" borderId="0" xfId="6" applyFont="1" applyBorder="1" applyAlignment="1">
      <alignment horizontal="center"/>
    </xf>
    <xf numFmtId="9" fontId="10" fillId="11" borderId="46" xfId="11" applyFont="1" applyFill="1" applyBorder="1" applyAlignment="1">
      <alignment horizontal="center" vertical="center"/>
    </xf>
    <xf numFmtId="0" fontId="17" fillId="8" borderId="31" xfId="6" applyFont="1" applyFill="1" applyBorder="1" applyAlignment="1">
      <alignment vertical="center"/>
    </xf>
    <xf numFmtId="0" fontId="51" fillId="8" borderId="31" xfId="6" applyFont="1" applyFill="1" applyBorder="1"/>
    <xf numFmtId="0" fontId="11" fillId="8" borderId="31" xfId="6" applyFont="1" applyFill="1" applyBorder="1" applyAlignment="1">
      <alignment vertical="center"/>
    </xf>
    <xf numFmtId="0" fontId="44" fillId="9" borderId="47" xfId="6" applyFont="1" applyFill="1" applyBorder="1" applyAlignment="1">
      <alignment vertical="center"/>
    </xf>
    <xf numFmtId="0" fontId="13" fillId="2" borderId="0" xfId="6" applyFont="1" applyFill="1" applyBorder="1" applyAlignment="1">
      <alignment vertical="center"/>
    </xf>
    <xf numFmtId="0" fontId="44" fillId="9" borderId="32" xfId="6" applyFont="1" applyFill="1" applyBorder="1" applyAlignment="1">
      <alignment vertical="center"/>
    </xf>
    <xf numFmtId="0" fontId="44" fillId="9" borderId="19" xfId="6" applyFont="1" applyFill="1" applyBorder="1" applyAlignment="1">
      <alignment vertical="center"/>
    </xf>
    <xf numFmtId="9" fontId="10" fillId="11" borderId="0" xfId="11" applyFont="1" applyFill="1" applyBorder="1" applyAlignment="1">
      <alignment horizontal="center" vertical="center"/>
    </xf>
    <xf numFmtId="0" fontId="24" fillId="2" borderId="3" xfId="6" applyFont="1" applyFill="1" applyBorder="1"/>
    <xf numFmtId="0" fontId="53" fillId="2" borderId="0" xfId="6" applyFont="1" applyFill="1" applyBorder="1" applyAlignment="1">
      <alignment horizontal="left" vertical="center"/>
    </xf>
    <xf numFmtId="0" fontId="8" fillId="2" borderId="0" xfId="6" applyFont="1" applyFill="1" applyBorder="1" applyAlignment="1">
      <alignment horizontal="right" vertical="center"/>
    </xf>
    <xf numFmtId="0" fontId="15" fillId="2" borderId="0" xfId="6" applyFont="1" applyFill="1" applyBorder="1" applyAlignment="1">
      <alignment horizontal="left" vertical="center"/>
    </xf>
    <xf numFmtId="0" fontId="24" fillId="2" borderId="23" xfId="6" applyFont="1" applyFill="1" applyBorder="1"/>
    <xf numFmtId="0" fontId="24" fillId="2" borderId="24" xfId="6" applyFont="1" applyFill="1" applyBorder="1"/>
    <xf numFmtId="0" fontId="38" fillId="6" borderId="0" xfId="6" applyFont="1" applyFill="1"/>
    <xf numFmtId="0" fontId="24" fillId="6" borderId="1" xfId="6" applyFont="1" applyFill="1" applyBorder="1"/>
    <xf numFmtId="0" fontId="24" fillId="6" borderId="2" xfId="6" applyFont="1" applyFill="1" applyBorder="1"/>
    <xf numFmtId="0" fontId="38" fillId="6" borderId="2" xfId="6" applyFont="1" applyFill="1" applyBorder="1"/>
    <xf numFmtId="0" fontId="24" fillId="6" borderId="3" xfId="6" applyFont="1" applyFill="1" applyBorder="1"/>
    <xf numFmtId="165" fontId="45" fillId="6" borderId="0" xfId="6" applyNumberFormat="1" applyFont="1" applyFill="1" applyBorder="1" applyAlignment="1">
      <alignment horizontal="center"/>
    </xf>
    <xf numFmtId="0" fontId="25" fillId="2" borderId="0" xfId="6" applyFont="1" applyFill="1" applyBorder="1" applyAlignment="1">
      <alignment vertical="center"/>
    </xf>
    <xf numFmtId="0" fontId="45" fillId="2" borderId="0" xfId="6" applyFont="1" applyFill="1" applyBorder="1" applyAlignment="1">
      <alignment horizontal="center" vertical="center"/>
    </xf>
    <xf numFmtId="0" fontId="24" fillId="6" borderId="18" xfId="6" applyFont="1" applyFill="1" applyBorder="1"/>
    <xf numFmtId="0" fontId="24" fillId="6" borderId="19" xfId="6" applyFont="1" applyFill="1" applyBorder="1"/>
    <xf numFmtId="0" fontId="24" fillId="6" borderId="20" xfId="6" applyFont="1" applyFill="1" applyBorder="1"/>
    <xf numFmtId="0" fontId="24" fillId="2" borderId="0" xfId="6" applyFont="1" applyFill="1" applyBorder="1" applyAlignment="1">
      <alignment vertical="center"/>
    </xf>
    <xf numFmtId="0" fontId="24" fillId="6" borderId="21" xfId="6" applyFont="1" applyFill="1" applyBorder="1"/>
    <xf numFmtId="0" fontId="24" fillId="6" borderId="10" xfId="6" applyFont="1" applyFill="1" applyBorder="1"/>
    <xf numFmtId="0" fontId="24" fillId="6" borderId="11" xfId="6" applyFont="1" applyFill="1" applyBorder="1"/>
    <xf numFmtId="9" fontId="10" fillId="9" borderId="46" xfId="11" applyFont="1" applyFill="1" applyBorder="1" applyAlignment="1">
      <alignment horizontal="center" vertical="center"/>
    </xf>
    <xf numFmtId="0" fontId="24" fillId="6" borderId="4" xfId="6" applyFont="1" applyFill="1" applyBorder="1"/>
    <xf numFmtId="0" fontId="24" fillId="6" borderId="5" xfId="6" applyFont="1" applyFill="1" applyBorder="1"/>
    <xf numFmtId="0" fontId="54" fillId="2" borderId="5" xfId="6" applyFont="1" applyFill="1" applyBorder="1" applyAlignment="1">
      <alignment vertical="center"/>
    </xf>
    <xf numFmtId="0" fontId="44" fillId="5" borderId="24" xfId="6" applyFont="1" applyFill="1" applyBorder="1" applyAlignment="1">
      <alignment horizontal="center" vertical="center"/>
    </xf>
    <xf numFmtId="0" fontId="10" fillId="5" borderId="24" xfId="6" applyFont="1" applyFill="1" applyBorder="1" applyAlignment="1">
      <alignment horizontal="center" vertical="center"/>
    </xf>
    <xf numFmtId="0" fontId="18" fillId="0" borderId="0" xfId="6" applyFont="1" applyAlignment="1">
      <alignment vertical="center"/>
    </xf>
    <xf numFmtId="0" fontId="55" fillId="8" borderId="0" xfId="1" applyFont="1" applyFill="1" applyBorder="1" applyAlignment="1">
      <alignment vertical="center"/>
    </xf>
    <xf numFmtId="0" fontId="53" fillId="2" borderId="0" xfId="6" applyFont="1" applyFill="1" applyBorder="1" applyAlignment="1">
      <alignment horizontal="right" vertical="center"/>
    </xf>
    <xf numFmtId="0" fontId="16" fillId="2" borderId="0" xfId="6" applyFont="1" applyFill="1" applyBorder="1" applyAlignment="1">
      <alignment horizontal="center" vertical="center"/>
    </xf>
    <xf numFmtId="0" fontId="44" fillId="2" borderId="0" xfId="6" applyFont="1" applyFill="1" applyBorder="1" applyAlignment="1">
      <alignment horizontal="left" vertical="center"/>
    </xf>
    <xf numFmtId="0" fontId="16" fillId="2" borderId="23" xfId="6" applyFont="1" applyFill="1" applyBorder="1" applyAlignment="1">
      <alignment horizontal="center" vertical="center"/>
    </xf>
    <xf numFmtId="0" fontId="24" fillId="0" borderId="2" xfId="6" applyFont="1" applyBorder="1"/>
    <xf numFmtId="0" fontId="16" fillId="2" borderId="2" xfId="6" applyFont="1" applyFill="1" applyBorder="1" applyAlignment="1">
      <alignment horizontal="center" vertical="center"/>
    </xf>
    <xf numFmtId="0" fontId="24" fillId="0" borderId="3" xfId="6" applyFont="1" applyBorder="1"/>
    <xf numFmtId="0" fontId="44" fillId="6" borderId="67" xfId="6" applyFont="1" applyFill="1" applyBorder="1" applyAlignment="1">
      <alignment vertical="center"/>
    </xf>
    <xf numFmtId="0" fontId="49" fillId="2" borderId="0" xfId="6" applyFont="1" applyFill="1" applyBorder="1" applyAlignment="1">
      <alignment vertical="center"/>
    </xf>
    <xf numFmtId="0" fontId="16" fillId="2" borderId="0" xfId="6" applyFont="1" applyFill="1" applyBorder="1" applyAlignment="1"/>
    <xf numFmtId="0" fontId="44" fillId="5" borderId="0" xfId="6" applyFont="1" applyFill="1" applyBorder="1" applyAlignment="1">
      <alignment horizontal="center" vertical="center"/>
    </xf>
    <xf numFmtId="0" fontId="8" fillId="2" borderId="0" xfId="6" applyFont="1" applyFill="1" applyBorder="1" applyAlignment="1">
      <alignment horizontal="right"/>
    </xf>
    <xf numFmtId="0" fontId="54" fillId="2" borderId="0" xfId="6" applyFont="1" applyFill="1" applyBorder="1" applyAlignment="1">
      <alignment vertical="center"/>
    </xf>
    <xf numFmtId="0" fontId="10" fillId="5" borderId="0" xfId="6" applyFont="1" applyFill="1" applyBorder="1" applyAlignment="1">
      <alignment horizontal="center" vertical="center"/>
    </xf>
    <xf numFmtId="0" fontId="45" fillId="2" borderId="0" xfId="6" applyFont="1" applyFill="1" applyBorder="1" applyAlignment="1">
      <alignment horizontal="center"/>
    </xf>
    <xf numFmtId="0" fontId="56" fillId="2" borderId="0" xfId="6" applyFont="1" applyFill="1" applyBorder="1" applyAlignment="1">
      <alignment vertical="center"/>
    </xf>
    <xf numFmtId="0" fontId="56" fillId="2" borderId="0" xfId="6" applyFont="1" applyFill="1" applyBorder="1" applyAlignment="1">
      <alignment horizontal="center" vertical="center"/>
    </xf>
    <xf numFmtId="0" fontId="15" fillId="2" borderId="0" xfId="6" applyFont="1" applyFill="1" applyBorder="1" applyAlignment="1"/>
    <xf numFmtId="0" fontId="57" fillId="10" borderId="0" xfId="3" applyFont="1" applyFill="1" applyAlignment="1">
      <alignment vertical="center"/>
    </xf>
    <xf numFmtId="0" fontId="35" fillId="10" borderId="0" xfId="3" applyFont="1" applyFill="1" applyAlignment="1">
      <alignment horizontal="right" vertical="center"/>
    </xf>
    <xf numFmtId="0" fontId="13" fillId="2" borderId="0" xfId="6" applyFont="1" applyFill="1" applyBorder="1" applyAlignment="1">
      <alignment horizontal="center" vertical="center"/>
    </xf>
    <xf numFmtId="0" fontId="24" fillId="2" borderId="68" xfId="6" applyFont="1" applyFill="1" applyBorder="1"/>
    <xf numFmtId="0" fontId="24" fillId="2" borderId="17" xfId="6" applyFont="1" applyFill="1" applyBorder="1"/>
    <xf numFmtId="0" fontId="24" fillId="2" borderId="16" xfId="6" applyFont="1" applyFill="1" applyBorder="1"/>
    <xf numFmtId="9" fontId="10" fillId="9" borderId="69" xfId="11" applyFont="1" applyFill="1" applyBorder="1" applyAlignment="1">
      <alignment horizontal="center" vertical="center"/>
    </xf>
    <xf numFmtId="9" fontId="10" fillId="11" borderId="71" xfId="11" applyFont="1" applyFill="1" applyBorder="1" applyAlignment="1">
      <alignment horizontal="center" vertical="center"/>
    </xf>
    <xf numFmtId="0" fontId="44" fillId="9" borderId="20" xfId="6" applyFont="1" applyFill="1" applyBorder="1" applyAlignment="1">
      <alignment vertical="center"/>
    </xf>
    <xf numFmtId="0" fontId="58" fillId="3" borderId="60" xfId="6" applyFont="1" applyFill="1" applyBorder="1" applyAlignment="1">
      <alignment horizontal="center" vertical="center"/>
    </xf>
    <xf numFmtId="0" fontId="50" fillId="3" borderId="59" xfId="6" applyFont="1" applyFill="1" applyBorder="1" applyAlignment="1">
      <alignment horizontal="center" vertical="center"/>
    </xf>
    <xf numFmtId="0" fontId="50" fillId="2" borderId="0" xfId="6" applyFont="1" applyFill="1" applyBorder="1" applyAlignment="1">
      <alignment horizontal="center" vertical="center"/>
    </xf>
    <xf numFmtId="0" fontId="10" fillId="6" borderId="3" xfId="6" applyFont="1" applyFill="1" applyBorder="1" applyAlignment="1">
      <alignment horizontal="center" vertical="center"/>
    </xf>
    <xf numFmtId="0" fontId="8" fillId="6" borderId="2" xfId="6" applyFont="1" applyFill="1" applyBorder="1" applyAlignment="1">
      <alignment horizontal="left" vertical="center"/>
    </xf>
    <xf numFmtId="0" fontId="8" fillId="6" borderId="2" xfId="6" applyFont="1" applyFill="1" applyBorder="1" applyAlignment="1"/>
    <xf numFmtId="0" fontId="10" fillId="6" borderId="2" xfId="6" applyFont="1" applyFill="1" applyBorder="1" applyAlignment="1">
      <alignment horizontal="center" vertical="center"/>
    </xf>
    <xf numFmtId="0" fontId="8" fillId="6" borderId="1" xfId="6" applyFont="1" applyFill="1" applyBorder="1" applyAlignment="1"/>
    <xf numFmtId="0" fontId="8" fillId="2" borderId="0" xfId="6" applyFont="1" applyFill="1" applyBorder="1" applyAlignment="1">
      <alignment horizontal="center" vertical="center"/>
    </xf>
    <xf numFmtId="0" fontId="10" fillId="13" borderId="5" xfId="6" applyFont="1" applyFill="1" applyBorder="1" applyAlignment="1">
      <alignment horizontal="center" vertical="center"/>
    </xf>
    <xf numFmtId="0" fontId="8" fillId="6" borderId="0" xfId="6" applyFont="1" applyFill="1" applyBorder="1" applyAlignment="1">
      <alignment horizontal="center" vertical="center"/>
    </xf>
    <xf numFmtId="0" fontId="45" fillId="2" borderId="5" xfId="6" applyFont="1" applyFill="1" applyBorder="1"/>
    <xf numFmtId="0" fontId="54" fillId="2" borderId="4" xfId="6" applyFont="1" applyFill="1" applyBorder="1" applyAlignment="1">
      <alignment vertical="center"/>
    </xf>
    <xf numFmtId="0" fontId="25" fillId="2" borderId="4" xfId="6" applyFont="1" applyFill="1" applyBorder="1" applyAlignment="1">
      <alignment vertical="center"/>
    </xf>
    <xf numFmtId="170" fontId="45" fillId="6" borderId="4" xfId="6" applyNumberFormat="1" applyFont="1" applyFill="1" applyBorder="1" applyAlignment="1">
      <alignment horizontal="center"/>
    </xf>
    <xf numFmtId="9" fontId="23" fillId="6" borderId="0" xfId="11" applyFont="1" applyFill="1" applyBorder="1" applyAlignment="1">
      <alignment horizontal="center" vertical="center"/>
    </xf>
    <xf numFmtId="1" fontId="44" fillId="6" borderId="0" xfId="6" applyNumberFormat="1" applyFont="1" applyFill="1" applyBorder="1" applyAlignment="1">
      <alignment horizontal="center"/>
    </xf>
    <xf numFmtId="0" fontId="23" fillId="6" borderId="0" xfId="6" applyNumberFormat="1" applyFont="1" applyFill="1" applyBorder="1" applyAlignment="1">
      <alignment horizontal="center"/>
    </xf>
    <xf numFmtId="164" fontId="44" fillId="2" borderId="0" xfId="6" applyNumberFormat="1" applyFont="1" applyFill="1" applyBorder="1" applyAlignment="1">
      <alignment horizontal="center" vertical="center"/>
    </xf>
    <xf numFmtId="0" fontId="44" fillId="9" borderId="5" xfId="6" applyFont="1" applyFill="1" applyBorder="1" applyAlignment="1">
      <alignment horizontal="center" vertical="center"/>
    </xf>
    <xf numFmtId="0" fontId="44" fillId="2" borderId="5" xfId="6" applyFont="1" applyFill="1" applyBorder="1"/>
    <xf numFmtId="9" fontId="10" fillId="11" borderId="5" xfId="11" applyFont="1" applyFill="1" applyBorder="1" applyAlignment="1">
      <alignment horizontal="center" vertical="center"/>
    </xf>
    <xf numFmtId="0" fontId="8" fillId="6" borderId="5" xfId="6" applyFont="1" applyFill="1" applyBorder="1" applyAlignment="1">
      <alignment horizontal="left" vertical="center"/>
    </xf>
    <xf numFmtId="0" fontId="47" fillId="2" borderId="0" xfId="6" applyFont="1" applyFill="1" applyBorder="1" applyAlignment="1">
      <alignment horizontal="center"/>
    </xf>
    <xf numFmtId="0" fontId="15" fillId="3" borderId="62" xfId="6" applyFont="1" applyFill="1" applyBorder="1" applyAlignment="1">
      <alignment vertical="center"/>
    </xf>
    <xf numFmtId="0" fontId="15" fillId="3" borderId="66" xfId="6" applyFont="1" applyFill="1" applyBorder="1" applyAlignment="1">
      <alignment horizontal="left" vertical="center"/>
    </xf>
    <xf numFmtId="0" fontId="15" fillId="3" borderId="64" xfId="6" applyFont="1" applyFill="1" applyBorder="1" applyAlignment="1">
      <alignment horizontal="left" vertical="center"/>
    </xf>
    <xf numFmtId="0" fontId="15" fillId="6" borderId="72" xfId="6" applyFont="1" applyFill="1" applyBorder="1" applyAlignment="1">
      <alignment vertical="center"/>
    </xf>
    <xf numFmtId="0" fontId="15" fillId="6" borderId="65" xfId="6" applyFont="1" applyFill="1" applyBorder="1" applyAlignment="1">
      <alignment vertical="center"/>
    </xf>
    <xf numFmtId="0" fontId="15" fillId="6" borderId="0" xfId="6" applyFont="1" applyFill="1" applyBorder="1" applyAlignment="1">
      <alignment vertical="center"/>
    </xf>
    <xf numFmtId="0" fontId="15" fillId="6" borderId="63" xfId="6" applyFont="1" applyFill="1" applyBorder="1" applyAlignment="1">
      <alignment vertical="center"/>
    </xf>
    <xf numFmtId="0" fontId="15" fillId="6" borderId="0" xfId="6" applyFont="1" applyFill="1" applyBorder="1" applyAlignment="1">
      <alignment horizontal="center" vertical="center"/>
    </xf>
    <xf numFmtId="0" fontId="15" fillId="6" borderId="63" xfId="6" applyFont="1" applyFill="1" applyBorder="1" applyAlignment="1">
      <alignment horizontal="center" vertical="center"/>
    </xf>
    <xf numFmtId="0" fontId="15" fillId="6" borderId="73" xfId="6" applyFont="1" applyFill="1" applyBorder="1" applyAlignment="1">
      <alignment vertical="center"/>
    </xf>
    <xf numFmtId="0" fontId="15" fillId="6" borderId="61" xfId="6" applyFont="1" applyFill="1" applyBorder="1" applyAlignment="1">
      <alignment vertical="center"/>
    </xf>
    <xf numFmtId="0" fontId="10" fillId="2" borderId="36" xfId="6" applyFont="1" applyFill="1" applyBorder="1" applyAlignment="1">
      <alignment horizontal="center" vertical="center"/>
    </xf>
    <xf numFmtId="0" fontId="8" fillId="2" borderId="4" xfId="6" applyFont="1" applyFill="1" applyBorder="1" applyAlignment="1">
      <alignment horizontal="left" vertical="center"/>
    </xf>
    <xf numFmtId="0" fontId="8" fillId="6" borderId="4" xfId="6" applyFont="1" applyFill="1" applyBorder="1" applyAlignment="1">
      <alignment horizontal="left" vertical="center"/>
    </xf>
    <xf numFmtId="0" fontId="18" fillId="2" borderId="0" xfId="6" applyFont="1" applyFill="1" applyAlignment="1">
      <alignment vertical="center"/>
    </xf>
    <xf numFmtId="0" fontId="24" fillId="0" borderId="22" xfId="6" applyFont="1" applyBorder="1"/>
    <xf numFmtId="0" fontId="22" fillId="2" borderId="4" xfId="6" applyFont="1" applyFill="1" applyBorder="1" applyAlignment="1">
      <alignment vertical="center"/>
    </xf>
    <xf numFmtId="0" fontId="14" fillId="8" borderId="31" xfId="6" applyFont="1" applyFill="1" applyBorder="1" applyAlignment="1">
      <alignment vertical="center"/>
    </xf>
    <xf numFmtId="0" fontId="52" fillId="6" borderId="20" xfId="6" applyFont="1" applyFill="1" applyBorder="1"/>
    <xf numFmtId="164" fontId="44" fillId="5" borderId="31" xfId="6" applyNumberFormat="1" applyFont="1" applyFill="1" applyBorder="1" applyAlignment="1">
      <alignment horizontal="center" vertical="center"/>
    </xf>
    <xf numFmtId="0" fontId="18" fillId="0" borderId="0" xfId="6"/>
    <xf numFmtId="0" fontId="44" fillId="0" borderId="0" xfId="0" applyFont="1"/>
    <xf numFmtId="0" fontId="43" fillId="0" borderId="0" xfId="10" applyFont="1"/>
    <xf numFmtId="0" fontId="18" fillId="0" borderId="0" xfId="6" applyFill="1"/>
    <xf numFmtId="0" fontId="63" fillId="0" borderId="0" xfId="6" applyFont="1"/>
    <xf numFmtId="0" fontId="65" fillId="0" borderId="74" xfId="6" applyFont="1" applyBorder="1"/>
    <xf numFmtId="0" fontId="66" fillId="0" borderId="74" xfId="6" applyFont="1" applyBorder="1"/>
    <xf numFmtId="0" fontId="56" fillId="0" borderId="0" xfId="6" applyFont="1" applyBorder="1" applyAlignment="1">
      <alignment horizontal="center"/>
    </xf>
    <xf numFmtId="0" fontId="18" fillId="0" borderId="74" xfId="6" applyBorder="1" applyAlignment="1">
      <alignment horizontal="center"/>
    </xf>
    <xf numFmtId="0" fontId="18" fillId="0" borderId="0" xfId="6" applyBorder="1" applyAlignment="1">
      <alignment horizontal="center"/>
    </xf>
    <xf numFmtId="0" fontId="18" fillId="0" borderId="0" xfId="6" applyAlignment="1">
      <alignment horizontal="center"/>
    </xf>
    <xf numFmtId="0" fontId="18" fillId="0" borderId="75" xfId="6" applyFill="1" applyBorder="1" applyAlignment="1">
      <alignment horizontal="center"/>
    </xf>
    <xf numFmtId="0" fontId="18" fillId="0" borderId="0" xfId="6" applyFill="1" applyBorder="1" applyAlignment="1">
      <alignment horizontal="center"/>
    </xf>
    <xf numFmtId="0" fontId="56" fillId="0" borderId="74" xfId="6" applyFont="1" applyBorder="1"/>
    <xf numFmtId="0" fontId="18" fillId="0" borderId="74" xfId="6" applyFill="1" applyBorder="1" applyAlignment="1">
      <alignment horizontal="center"/>
    </xf>
    <xf numFmtId="0" fontId="68" fillId="0" borderId="0" xfId="6" applyFont="1"/>
    <xf numFmtId="0" fontId="18" fillId="0" borderId="74" xfId="6" applyBorder="1" applyAlignment="1">
      <alignment horizontal="center"/>
    </xf>
    <xf numFmtId="0" fontId="69" fillId="0" borderId="0" xfId="6" applyFont="1"/>
    <xf numFmtId="0" fontId="56" fillId="6" borderId="76" xfId="6" applyFont="1" applyFill="1" applyBorder="1" applyAlignment="1">
      <alignment horizontal="center"/>
    </xf>
    <xf numFmtId="0" fontId="45" fillId="2" borderId="17" xfId="6" applyFont="1" applyFill="1" applyBorder="1" applyAlignment="1">
      <alignment horizontal="right" vertical="center"/>
    </xf>
    <xf numFmtId="0" fontId="45" fillId="2" borderId="15" xfId="6" applyFont="1" applyFill="1" applyBorder="1" applyAlignment="1">
      <alignment horizontal="right" vertical="center"/>
    </xf>
    <xf numFmtId="0" fontId="50" fillId="0" borderId="44" xfId="6" applyFont="1" applyBorder="1" applyAlignment="1">
      <alignment horizontal="center" vertical="center"/>
    </xf>
    <xf numFmtId="0" fontId="58" fillId="0" borderId="44" xfId="6" applyFont="1" applyBorder="1" applyAlignment="1">
      <alignment horizontal="center" vertical="center"/>
    </xf>
    <xf numFmtId="0" fontId="45" fillId="2" borderId="40" xfId="6" applyFont="1" applyFill="1" applyBorder="1" applyAlignment="1">
      <alignment horizontal="right" vertical="center"/>
    </xf>
    <xf numFmtId="0" fontId="10" fillId="8" borderId="31" xfId="6" applyFont="1" applyFill="1" applyBorder="1" applyAlignment="1">
      <alignment vertical="center"/>
    </xf>
    <xf numFmtId="0" fontId="10" fillId="8" borderId="77" xfId="6" applyFont="1" applyFill="1" applyBorder="1" applyAlignment="1">
      <alignment vertical="center"/>
    </xf>
    <xf numFmtId="0" fontId="50" fillId="6" borderId="78" xfId="6" applyFont="1" applyFill="1" applyBorder="1" applyAlignment="1">
      <alignment horizontal="center" vertical="center"/>
    </xf>
    <xf numFmtId="0" fontId="70" fillId="0" borderId="5" xfId="6" applyFont="1" applyFill="1" applyBorder="1"/>
    <xf numFmtId="9" fontId="8" fillId="11" borderId="69" xfId="11" applyFont="1" applyFill="1" applyBorder="1" applyAlignment="1">
      <alignment horizontal="center" vertical="center"/>
    </xf>
    <xf numFmtId="0" fontId="70" fillId="0" borderId="3" xfId="6" applyFont="1" applyFill="1" applyBorder="1"/>
    <xf numFmtId="0" fontId="45" fillId="2" borderId="79" xfId="6" applyFont="1" applyFill="1" applyBorder="1" applyAlignment="1">
      <alignment horizontal="right" vertical="center"/>
    </xf>
    <xf numFmtId="0" fontId="58" fillId="0" borderId="80" xfId="6" applyFont="1" applyBorder="1" applyAlignment="1">
      <alignment horizontal="center" vertical="center"/>
    </xf>
    <xf numFmtId="0" fontId="50" fillId="0" borderId="80" xfId="6" applyFont="1" applyBorder="1" applyAlignment="1">
      <alignment horizontal="center" vertical="center"/>
    </xf>
    <xf numFmtId="0" fontId="56" fillId="0" borderId="82" xfId="6" applyFont="1" applyBorder="1" applyAlignment="1">
      <alignment horizontal="left" vertical="center"/>
    </xf>
    <xf numFmtId="0" fontId="56" fillId="0" borderId="83" xfId="6" applyFont="1" applyBorder="1" applyAlignment="1">
      <alignment horizontal="left" vertical="center"/>
    </xf>
    <xf numFmtId="9" fontId="8" fillId="11" borderId="84" xfId="11" applyFont="1" applyFill="1" applyBorder="1" applyAlignment="1">
      <alignment horizontal="center" vertical="center"/>
    </xf>
    <xf numFmtId="0" fontId="56" fillId="6" borderId="48" xfId="6" applyFont="1" applyFill="1" applyBorder="1" applyAlignment="1">
      <alignment horizontal="center"/>
    </xf>
    <xf numFmtId="1" fontId="71" fillId="14" borderId="85" xfId="2" applyNumberFormat="1" applyFont="1" applyFill="1" applyBorder="1" applyAlignment="1">
      <alignment horizontal="center" vertical="center" wrapText="1"/>
    </xf>
    <xf numFmtId="0" fontId="56" fillId="9" borderId="86" xfId="6" applyFont="1" applyFill="1" applyBorder="1" applyAlignment="1">
      <alignment horizontal="left" vertical="center"/>
    </xf>
    <xf numFmtId="0" fontId="15" fillId="3" borderId="64" xfId="6" applyFont="1" applyFill="1" applyBorder="1" applyAlignment="1">
      <alignment horizontal="center" vertical="center"/>
    </xf>
    <xf numFmtId="169" fontId="24" fillId="2" borderId="9" xfId="6" applyNumberFormat="1" applyFont="1" applyFill="1" applyBorder="1" applyAlignment="1">
      <alignment horizontal="center"/>
    </xf>
    <xf numFmtId="0" fontId="56" fillId="6" borderId="36" xfId="6" applyFont="1" applyFill="1" applyBorder="1" applyAlignment="1">
      <alignment horizontal="center"/>
    </xf>
    <xf numFmtId="1" fontId="71" fillId="14" borderId="88" xfId="2" applyNumberFormat="1" applyFont="1" applyFill="1" applyBorder="1" applyAlignment="1">
      <alignment horizontal="center" vertical="center" wrapText="1"/>
    </xf>
    <xf numFmtId="0" fontId="6" fillId="2" borderId="0" xfId="6" applyFont="1" applyFill="1" applyBorder="1"/>
    <xf numFmtId="0" fontId="45" fillId="5" borderId="31" xfId="6" applyNumberFormat="1" applyFont="1" applyFill="1" applyBorder="1" applyAlignment="1">
      <alignment horizontal="center" vertical="center"/>
    </xf>
    <xf numFmtId="0" fontId="10" fillId="2" borderId="0" xfId="6" applyFont="1" applyFill="1" applyBorder="1" applyAlignment="1">
      <alignment horizontal="left" vertical="center"/>
    </xf>
    <xf numFmtId="0" fontId="6" fillId="2" borderId="0" xfId="6" applyFont="1" applyFill="1" applyBorder="1" applyAlignment="1">
      <alignment vertical="center"/>
    </xf>
    <xf numFmtId="0" fontId="6" fillId="2" borderId="37" xfId="6" applyFont="1" applyFill="1" applyBorder="1"/>
    <xf numFmtId="0" fontId="8" fillId="2" borderId="10" xfId="6" applyFont="1" applyFill="1" applyBorder="1" applyAlignment="1">
      <alignment horizontal="left" vertical="center"/>
    </xf>
    <xf numFmtId="0" fontId="10" fillId="2" borderId="10" xfId="6" applyFont="1" applyFill="1" applyBorder="1" applyAlignment="1">
      <alignment horizontal="left" vertical="center"/>
    </xf>
    <xf numFmtId="0" fontId="18" fillId="2" borderId="0" xfId="6" applyFill="1" applyBorder="1"/>
    <xf numFmtId="0" fontId="18" fillId="2" borderId="0" xfId="6" applyFill="1" applyBorder="1" applyAlignment="1">
      <alignment vertical="center"/>
    </xf>
    <xf numFmtId="0" fontId="18" fillId="2" borderId="37" xfId="6" applyFill="1" applyBorder="1"/>
    <xf numFmtId="0" fontId="68" fillId="2" borderId="0" xfId="6" applyFont="1" applyFill="1" applyBorder="1"/>
    <xf numFmtId="0" fontId="63" fillId="2" borderId="0" xfId="6" applyFont="1" applyFill="1" applyBorder="1" applyAlignment="1">
      <alignment vertical="center"/>
    </xf>
    <xf numFmtId="0" fontId="69" fillId="2" borderId="0" xfId="6" applyFont="1" applyFill="1" applyBorder="1" applyAlignment="1">
      <alignment vertical="center"/>
    </xf>
    <xf numFmtId="0" fontId="69" fillId="2" borderId="10" xfId="6" applyFont="1" applyFill="1" applyBorder="1" applyAlignment="1">
      <alignment vertical="center"/>
    </xf>
    <xf numFmtId="0" fontId="18" fillId="2" borderId="10" xfId="6" applyFill="1" applyBorder="1" applyAlignment="1">
      <alignment vertical="center"/>
    </xf>
    <xf numFmtId="0" fontId="18" fillId="2" borderId="10" xfId="6" applyFill="1" applyBorder="1"/>
    <xf numFmtId="0" fontId="18" fillId="2" borderId="50" xfId="6" applyFill="1" applyBorder="1"/>
    <xf numFmtId="0" fontId="18" fillId="2" borderId="75" xfId="6" applyFill="1" applyBorder="1"/>
    <xf numFmtId="0" fontId="68" fillId="2" borderId="75" xfId="6" applyFont="1" applyFill="1" applyBorder="1"/>
    <xf numFmtId="1" fontId="4" fillId="8" borderId="36" xfId="2" applyNumberFormat="1" applyFont="1" applyFill="1" applyBorder="1" applyAlignment="1">
      <alignment horizontal="center" vertical="center" wrapText="1"/>
    </xf>
    <xf numFmtId="0" fontId="56" fillId="9" borderId="39" xfId="6" applyFont="1" applyFill="1" applyBorder="1" applyAlignment="1">
      <alignment horizontal="center" vertical="center"/>
    </xf>
    <xf numFmtId="1" fontId="4" fillId="8" borderId="90" xfId="2" applyNumberFormat="1" applyFont="1" applyFill="1" applyBorder="1" applyAlignment="1">
      <alignment horizontal="center" vertical="center" wrapText="1"/>
    </xf>
    <xf numFmtId="1" fontId="4" fillId="8" borderId="91" xfId="2" applyNumberFormat="1" applyFont="1" applyFill="1" applyBorder="1" applyAlignment="1">
      <alignment horizontal="center" vertical="center" wrapText="1"/>
    </xf>
    <xf numFmtId="0" fontId="56" fillId="6" borderId="35" xfId="6" applyFont="1" applyFill="1" applyBorder="1" applyAlignment="1">
      <alignment horizontal="center"/>
    </xf>
    <xf numFmtId="169" fontId="24" fillId="2" borderId="9" xfId="6" applyNumberFormat="1" applyFont="1" applyFill="1" applyBorder="1" applyAlignment="1"/>
    <xf numFmtId="1" fontId="73" fillId="8" borderId="36" xfId="2" applyNumberFormat="1" applyFont="1" applyFill="1" applyBorder="1" applyAlignment="1">
      <alignment horizontal="center" vertical="center" wrapText="1"/>
    </xf>
    <xf numFmtId="1" fontId="75" fillId="8" borderId="36" xfId="2" applyNumberFormat="1" applyFont="1" applyFill="1" applyBorder="1" applyAlignment="1">
      <alignment horizontal="center" vertical="center" wrapText="1"/>
    </xf>
    <xf numFmtId="0" fontId="45" fillId="5" borderId="77" xfId="6" applyNumberFormat="1" applyFont="1" applyFill="1" applyBorder="1" applyAlignment="1">
      <alignment horizontal="center" vertical="center"/>
    </xf>
    <xf numFmtId="0" fontId="45" fillId="5" borderId="83" xfId="6" applyNumberFormat="1" applyFont="1" applyFill="1" applyBorder="1" applyAlignment="1">
      <alignment horizontal="center" vertical="center"/>
    </xf>
    <xf numFmtId="9" fontId="8" fillId="11" borderId="92" xfId="11" applyFont="1" applyFill="1" applyBorder="1" applyAlignment="1">
      <alignment horizontal="center" vertical="center"/>
    </xf>
    <xf numFmtId="0" fontId="58" fillId="0" borderId="52" xfId="6" applyFont="1" applyBorder="1" applyAlignment="1">
      <alignment horizontal="center" vertical="center"/>
    </xf>
    <xf numFmtId="0" fontId="50" fillId="0" borderId="52" xfId="6" applyFont="1" applyBorder="1" applyAlignment="1">
      <alignment horizontal="center" vertical="center"/>
    </xf>
    <xf numFmtId="0" fontId="56" fillId="0" borderId="47" xfId="6" applyFont="1" applyBorder="1" applyAlignment="1">
      <alignment vertical="center"/>
    </xf>
    <xf numFmtId="0" fontId="56" fillId="0" borderId="31" xfId="6" applyFont="1" applyBorder="1" applyAlignment="1">
      <alignment vertical="center"/>
    </xf>
    <xf numFmtId="0" fontId="56" fillId="0" borderId="93" xfId="6" applyFont="1" applyBorder="1" applyAlignment="1">
      <alignment vertical="center"/>
    </xf>
    <xf numFmtId="0" fontId="56" fillId="0" borderId="77" xfId="6" applyFont="1" applyBorder="1" applyAlignment="1">
      <alignment vertical="center"/>
    </xf>
    <xf numFmtId="0" fontId="58" fillId="0" borderId="94" xfId="6" applyFont="1" applyBorder="1" applyAlignment="1">
      <alignment horizontal="center" vertical="center"/>
    </xf>
    <xf numFmtId="0" fontId="50" fillId="0" borderId="94" xfId="6" applyFont="1" applyBorder="1" applyAlignment="1">
      <alignment horizontal="center" vertical="center"/>
    </xf>
    <xf numFmtId="0" fontId="56" fillId="6" borderId="0" xfId="6" applyFont="1" applyFill="1" applyBorder="1" applyAlignment="1">
      <alignment horizontal="center"/>
    </xf>
    <xf numFmtId="0" fontId="23" fillId="2" borderId="0" xfId="6" applyFont="1" applyFill="1"/>
    <xf numFmtId="0" fontId="16" fillId="2" borderId="0" xfId="6" applyFont="1" applyFill="1" applyBorder="1" applyAlignment="1">
      <alignment horizontal="left" vertical="center"/>
    </xf>
    <xf numFmtId="0" fontId="44" fillId="2" borderId="0" xfId="6" applyFont="1" applyFill="1" applyBorder="1"/>
    <xf numFmtId="0" fontId="58" fillId="3" borderId="0" xfId="6" applyFont="1" applyFill="1" applyBorder="1" applyAlignment="1">
      <alignment horizontal="center" vertical="center"/>
    </xf>
    <xf numFmtId="0" fontId="50" fillId="3" borderId="0" xfId="6" applyFont="1" applyFill="1" applyBorder="1" applyAlignment="1">
      <alignment horizontal="center" vertical="center"/>
    </xf>
    <xf numFmtId="0" fontId="58" fillId="2" borderId="0" xfId="6" applyFont="1" applyFill="1" applyBorder="1" applyAlignment="1">
      <alignment horizontal="center" vertical="center"/>
    </xf>
    <xf numFmtId="0" fontId="50" fillId="2" borderId="0" xfId="6" applyFont="1" applyFill="1" applyBorder="1" applyAlignment="1">
      <alignment horizontal="left" vertical="center"/>
    </xf>
    <xf numFmtId="0" fontId="10" fillId="2" borderId="0" xfId="6" applyFont="1" applyFill="1" applyBorder="1" applyAlignment="1"/>
    <xf numFmtId="0" fontId="44" fillId="2" borderId="0" xfId="6" applyFont="1" applyFill="1"/>
    <xf numFmtId="0" fontId="45" fillId="9" borderId="95" xfId="6" applyFont="1" applyFill="1" applyBorder="1" applyAlignment="1">
      <alignment horizontal="left" vertical="center"/>
    </xf>
    <xf numFmtId="0" fontId="45" fillId="9" borderId="87" xfId="6" applyFont="1" applyFill="1" applyBorder="1" applyAlignment="1">
      <alignment horizontal="left" vertical="center"/>
    </xf>
    <xf numFmtId="0" fontId="45" fillId="0" borderId="2" xfId="6" applyFont="1" applyBorder="1" applyAlignment="1">
      <alignment horizontal="right"/>
    </xf>
    <xf numFmtId="0" fontId="24" fillId="2" borderId="37" xfId="6" applyFont="1" applyFill="1" applyBorder="1"/>
    <xf numFmtId="0" fontId="24" fillId="2" borderId="10" xfId="6" applyFont="1" applyFill="1" applyBorder="1"/>
    <xf numFmtId="0" fontId="24" fillId="0" borderId="10" xfId="6" applyFont="1" applyBorder="1"/>
    <xf numFmtId="0" fontId="49" fillId="2" borderId="0" xfId="6" applyFont="1" applyFill="1" applyBorder="1" applyAlignment="1">
      <alignment horizontal="left" vertical="center"/>
    </xf>
    <xf numFmtId="0" fontId="23" fillId="2" borderId="0" xfId="6" applyFont="1" applyFill="1" applyBorder="1"/>
    <xf numFmtId="0" fontId="16" fillId="2" borderId="3" xfId="6" applyFont="1" applyFill="1" applyBorder="1" applyAlignment="1"/>
    <xf numFmtId="0" fontId="16" fillId="2" borderId="5" xfId="6" applyFont="1" applyFill="1" applyBorder="1" applyAlignment="1"/>
    <xf numFmtId="0" fontId="24" fillId="0" borderId="0" xfId="6" applyFont="1" applyBorder="1"/>
    <xf numFmtId="0" fontId="18" fillId="0" borderId="0" xfId="6" applyBorder="1"/>
    <xf numFmtId="1" fontId="74" fillId="8" borderId="5" xfId="2" applyNumberFormat="1" applyFont="1" applyFill="1" applyBorder="1" applyAlignment="1">
      <alignment horizontal="center" vertical="center" wrapText="1"/>
    </xf>
    <xf numFmtId="1" fontId="4" fillId="8" borderId="5" xfId="2" applyNumberFormat="1" applyFont="1" applyFill="1" applyBorder="1" applyAlignment="1">
      <alignment horizontal="center" vertical="center" wrapText="1"/>
    </xf>
    <xf numFmtId="0" fontId="16" fillId="2" borderId="2" xfId="6" applyFont="1" applyFill="1" applyBorder="1" applyAlignment="1">
      <alignment horizontal="left" vertical="center"/>
    </xf>
    <xf numFmtId="0" fontId="45" fillId="2" borderId="40" xfId="6" applyFont="1" applyFill="1" applyBorder="1" applyAlignment="1">
      <alignment horizontal="left" vertical="center"/>
    </xf>
    <xf numFmtId="0" fontId="45" fillId="2" borderId="17" xfId="6" applyFont="1" applyFill="1" applyBorder="1" applyAlignment="1">
      <alignment horizontal="left" vertical="center"/>
    </xf>
    <xf numFmtId="0" fontId="45" fillId="2" borderId="15" xfId="6" applyFont="1" applyFill="1" applyBorder="1" applyAlignment="1">
      <alignment horizontal="left" vertical="center"/>
    </xf>
    <xf numFmtId="0" fontId="24" fillId="2" borderId="96" xfId="6" applyFont="1" applyFill="1" applyBorder="1"/>
    <xf numFmtId="0" fontId="58" fillId="3" borderId="99" xfId="6" applyFont="1" applyFill="1" applyBorder="1" applyAlignment="1">
      <alignment horizontal="center" vertical="center"/>
    </xf>
    <xf numFmtId="0" fontId="70" fillId="0" borderId="11" xfId="6" applyFont="1" applyFill="1" applyBorder="1"/>
    <xf numFmtId="0" fontId="56" fillId="6" borderId="51" xfId="6" applyFont="1" applyFill="1" applyBorder="1" applyAlignment="1">
      <alignment horizontal="center"/>
    </xf>
    <xf numFmtId="0" fontId="45" fillId="2" borderId="70" xfId="6" applyFont="1" applyFill="1" applyBorder="1" applyAlignment="1">
      <alignment horizontal="right" vertical="center"/>
    </xf>
    <xf numFmtId="0" fontId="58" fillId="0" borderId="102" xfId="6" applyFont="1" applyBorder="1" applyAlignment="1">
      <alignment horizontal="center" vertical="center"/>
    </xf>
    <xf numFmtId="9" fontId="8" fillId="11" borderId="103" xfId="11" applyFont="1" applyFill="1" applyBorder="1" applyAlignment="1">
      <alignment horizontal="center" vertical="center"/>
    </xf>
    <xf numFmtId="0" fontId="16" fillId="8" borderId="0" xfId="6" applyFont="1" applyFill="1" applyBorder="1" applyAlignment="1">
      <alignment horizontal="center" vertical="center"/>
    </xf>
    <xf numFmtId="0" fontId="8" fillId="8" borderId="0" xfId="6" applyFont="1" applyFill="1" applyBorder="1" applyAlignment="1">
      <alignment vertical="center"/>
    </xf>
    <xf numFmtId="0" fontId="24" fillId="8" borderId="0" xfId="6" applyFont="1" applyFill="1" applyBorder="1"/>
    <xf numFmtId="0" fontId="16" fillId="8" borderId="0" xfId="6" applyFont="1" applyFill="1" applyBorder="1"/>
    <xf numFmtId="0" fontId="24" fillId="0" borderId="5" xfId="6" applyFont="1" applyBorder="1"/>
    <xf numFmtId="0" fontId="45" fillId="0" borderId="0" xfId="6" applyFont="1" applyBorder="1" applyAlignment="1">
      <alignment horizontal="right"/>
    </xf>
    <xf numFmtId="0" fontId="17" fillId="8" borderId="0" xfId="6" applyFont="1" applyFill="1" applyBorder="1" applyAlignment="1">
      <alignment vertical="center"/>
    </xf>
    <xf numFmtId="0" fontId="48" fillId="0" borderId="0" xfId="6" applyFont="1" applyFill="1" applyBorder="1"/>
    <xf numFmtId="1" fontId="4" fillId="8" borderId="104" xfId="2" applyNumberFormat="1" applyFont="1" applyFill="1" applyBorder="1" applyAlignment="1">
      <alignment horizontal="center" vertical="center" wrapText="1"/>
    </xf>
    <xf numFmtId="1" fontId="4" fillId="8" borderId="38" xfId="2" applyNumberFormat="1" applyFont="1" applyFill="1" applyBorder="1" applyAlignment="1">
      <alignment horizontal="center" vertical="center" wrapText="1"/>
    </xf>
    <xf numFmtId="1" fontId="4" fillId="8" borderId="105" xfId="2" applyNumberFormat="1" applyFont="1" applyFill="1" applyBorder="1" applyAlignment="1">
      <alignment horizontal="center" vertical="center" wrapText="1"/>
    </xf>
    <xf numFmtId="0" fontId="45" fillId="0" borderId="0" xfId="6" applyFont="1" applyFill="1" applyBorder="1" applyAlignment="1">
      <alignment horizontal="right"/>
    </xf>
    <xf numFmtId="0" fontId="48" fillId="0" borderId="0" xfId="6" applyFont="1" applyBorder="1"/>
    <xf numFmtId="0" fontId="6" fillId="2" borderId="0" xfId="6" applyFont="1" applyFill="1" applyBorder="1" applyAlignment="1">
      <alignment horizontal="center" vertical="center"/>
    </xf>
    <xf numFmtId="0" fontId="76" fillId="2" borderId="0" xfId="6" applyFont="1" applyFill="1" applyBorder="1" applyAlignment="1">
      <alignment horizontal="center"/>
    </xf>
    <xf numFmtId="0" fontId="77" fillId="2" borderId="0" xfId="6" applyFont="1" applyFill="1" applyBorder="1" applyAlignment="1">
      <alignment horizontal="right"/>
    </xf>
    <xf numFmtId="0" fontId="77" fillId="2" borderId="0" xfId="6" applyFont="1" applyFill="1" applyBorder="1" applyAlignment="1">
      <alignment horizontal="center"/>
    </xf>
    <xf numFmtId="0" fontId="47" fillId="9" borderId="0" xfId="6" applyFont="1" applyFill="1" applyBorder="1"/>
    <xf numFmtId="0" fontId="24" fillId="9" borderId="0" xfId="6" applyFont="1" applyFill="1" applyBorder="1"/>
    <xf numFmtId="0" fontId="13" fillId="9" borderId="0" xfId="6" applyFont="1" applyFill="1" applyBorder="1" applyAlignment="1">
      <alignment horizontal="center" vertical="center"/>
    </xf>
    <xf numFmtId="0" fontId="50" fillId="9" borderId="0" xfId="6" applyFont="1" applyFill="1" applyBorder="1" applyAlignment="1">
      <alignment horizontal="center" vertical="center"/>
    </xf>
    <xf numFmtId="0" fontId="8" fillId="9" borderId="0" xfId="6" applyFont="1" applyFill="1" applyBorder="1" applyAlignment="1">
      <alignment horizontal="right" vertical="center"/>
    </xf>
    <xf numFmtId="0" fontId="44" fillId="0" borderId="0" xfId="6" applyFont="1"/>
    <xf numFmtId="0" fontId="56" fillId="2" borderId="0" xfId="6" applyFont="1" applyFill="1" applyBorder="1" applyAlignment="1">
      <alignment horizontal="left"/>
    </xf>
    <xf numFmtId="0" fontId="45" fillId="2" borderId="0" xfId="6" applyFont="1" applyFill="1" applyBorder="1" applyAlignment="1">
      <alignment horizontal="right"/>
    </xf>
    <xf numFmtId="0" fontId="45" fillId="2" borderId="0" xfId="6" applyFont="1" applyFill="1" applyBorder="1" applyAlignment="1">
      <alignment horizontal="left" vertical="center"/>
    </xf>
    <xf numFmtId="0" fontId="45" fillId="2" borderId="0" xfId="6" applyFont="1" applyFill="1" applyBorder="1" applyAlignment="1">
      <alignment horizontal="right" vertical="center"/>
    </xf>
    <xf numFmtId="0" fontId="18" fillId="2" borderId="5" xfId="6" applyFill="1" applyBorder="1"/>
    <xf numFmtId="0" fontId="63" fillId="2" borderId="0" xfId="6" applyFont="1" applyFill="1" applyBorder="1"/>
    <xf numFmtId="0" fontId="8" fillId="2" borderId="5" xfId="6" applyFont="1" applyFill="1" applyBorder="1" applyAlignment="1">
      <alignment horizontal="left" vertical="center"/>
    </xf>
    <xf numFmtId="0" fontId="17" fillId="8" borderId="0" xfId="6" applyFont="1" applyFill="1" applyBorder="1" applyAlignment="1">
      <alignment horizontal="left" vertical="center"/>
    </xf>
    <xf numFmtId="0" fontId="24" fillId="8" borderId="0" xfId="6" applyFont="1" applyFill="1"/>
    <xf numFmtId="0" fontId="24" fillId="8" borderId="4" xfId="6" applyFont="1" applyFill="1" applyBorder="1"/>
    <xf numFmtId="0" fontId="44" fillId="9" borderId="56" xfId="6" applyFont="1" applyFill="1" applyBorder="1" applyAlignment="1">
      <alignment vertical="center"/>
    </xf>
    <xf numFmtId="0" fontId="78" fillId="0" borderId="0" xfId="12" applyFont="1"/>
    <xf numFmtId="0" fontId="79" fillId="0" borderId="0" xfId="10" applyFont="1"/>
    <xf numFmtId="0" fontId="80" fillId="0" borderId="0" xfId="0" applyFont="1"/>
    <xf numFmtId="0" fontId="3" fillId="2" borderId="0" xfId="6" applyFont="1" applyFill="1" applyBorder="1" applyAlignment="1"/>
    <xf numFmtId="0" fontId="18" fillId="2" borderId="0" xfId="6" applyFill="1"/>
    <xf numFmtId="0" fontId="61" fillId="2" borderId="0" xfId="6" applyFont="1" applyFill="1" applyBorder="1" applyAlignment="1">
      <alignment vertical="center"/>
    </xf>
    <xf numFmtId="0" fontId="12" fillId="5" borderId="0" xfId="3" applyFont="1" applyFill="1" applyAlignment="1">
      <alignment vertical="center"/>
    </xf>
    <xf numFmtId="0" fontId="12" fillId="5" borderId="0" xfId="3" applyFill="1" applyAlignment="1" applyProtection="1">
      <alignment vertical="center"/>
      <protection hidden="1"/>
    </xf>
    <xf numFmtId="0" fontId="82" fillId="5" borderId="0" xfId="12" applyFont="1" applyFill="1" applyAlignment="1">
      <alignment vertical="center"/>
    </xf>
    <xf numFmtId="0" fontId="18" fillId="5" borderId="0" xfId="7" applyFill="1" applyAlignment="1">
      <alignment vertical="center"/>
    </xf>
    <xf numFmtId="0" fontId="82" fillId="5" borderId="0" xfId="10" applyFont="1" applyFill="1" applyAlignment="1">
      <alignment vertical="center"/>
    </xf>
    <xf numFmtId="0" fontId="83" fillId="10" borderId="0" xfId="0" applyFont="1" applyFill="1" applyAlignment="1">
      <alignment vertical="center"/>
    </xf>
    <xf numFmtId="0" fontId="18" fillId="10" borderId="0" xfId="7" applyFill="1" applyAlignment="1">
      <alignment vertical="center"/>
    </xf>
    <xf numFmtId="0" fontId="81" fillId="10" borderId="0" xfId="0" applyFont="1" applyFill="1" applyAlignment="1">
      <alignment vertical="center"/>
    </xf>
    <xf numFmtId="0" fontId="31" fillId="5" borderId="0" xfId="9" applyFont="1" applyFill="1" applyAlignment="1">
      <alignment horizontal="center" vertical="center"/>
    </xf>
    <xf numFmtId="0" fontId="30" fillId="5" borderId="0" xfId="8" applyFont="1" applyFill="1" applyAlignment="1" applyProtection="1">
      <alignment horizontal="center" vertical="center"/>
    </xf>
    <xf numFmtId="0" fontId="55" fillId="8" borderId="0" xfId="1" applyFont="1" applyFill="1" applyBorder="1" applyAlignment="1">
      <alignment horizontal="center" vertical="center"/>
    </xf>
    <xf numFmtId="0" fontId="44" fillId="6" borderId="29" xfId="6" applyFont="1" applyFill="1" applyBorder="1" applyAlignment="1">
      <alignment horizontal="center" vertical="center"/>
    </xf>
    <xf numFmtId="0" fontId="44" fillId="6" borderId="28" xfId="6" applyFont="1" applyFill="1" applyBorder="1" applyAlignment="1">
      <alignment horizontal="center" vertical="center"/>
    </xf>
    <xf numFmtId="0" fontId="44" fillId="6" borderId="26" xfId="6" applyFont="1" applyFill="1" applyBorder="1" applyAlignment="1">
      <alignment horizontal="center" vertical="center"/>
    </xf>
    <xf numFmtId="0" fontId="44" fillId="6" borderId="17" xfId="6" applyFont="1" applyFill="1" applyBorder="1" applyAlignment="1">
      <alignment horizontal="center" vertical="center"/>
    </xf>
    <xf numFmtId="0" fontId="44" fillId="6" borderId="27" xfId="6" applyFont="1" applyFill="1" applyBorder="1" applyAlignment="1">
      <alignment horizontal="center" vertical="center"/>
    </xf>
    <xf numFmtId="0" fontId="44" fillId="6" borderId="25" xfId="6" applyFont="1" applyFill="1" applyBorder="1" applyAlignment="1">
      <alignment horizontal="center" vertical="center"/>
    </xf>
    <xf numFmtId="0" fontId="67" fillId="2" borderId="56" xfId="6" applyFont="1" applyFill="1" applyBorder="1" applyAlignment="1">
      <alignment horizontal="center" vertical="center"/>
    </xf>
    <xf numFmtId="0" fontId="67" fillId="2" borderId="19" xfId="6" applyFont="1" applyFill="1" applyBorder="1" applyAlignment="1">
      <alignment horizontal="center" vertical="center"/>
    </xf>
    <xf numFmtId="0" fontId="67" fillId="2" borderId="36" xfId="6" applyFont="1" applyFill="1" applyBorder="1" applyAlignment="1">
      <alignment horizontal="center" vertical="center"/>
    </xf>
    <xf numFmtId="0" fontId="67" fillId="2" borderId="0" xfId="6" applyFont="1" applyFill="1" applyBorder="1" applyAlignment="1">
      <alignment horizontal="center" vertical="center"/>
    </xf>
    <xf numFmtId="0" fontId="67" fillId="2" borderId="48" xfId="6" applyFont="1" applyFill="1" applyBorder="1" applyAlignment="1">
      <alignment horizontal="center" vertical="center"/>
    </xf>
    <xf numFmtId="0" fontId="67" fillId="2" borderId="17" xfId="6" applyFont="1" applyFill="1" applyBorder="1" applyAlignment="1">
      <alignment horizontal="center" vertical="center"/>
    </xf>
    <xf numFmtId="0" fontId="67" fillId="2" borderId="19" xfId="6" applyFont="1" applyFill="1" applyBorder="1" applyAlignment="1">
      <alignment horizontal="left" vertical="center"/>
    </xf>
    <xf numFmtId="0" fontId="67" fillId="2" borderId="55" xfId="6" applyFont="1" applyFill="1" applyBorder="1" applyAlignment="1">
      <alignment horizontal="left" vertical="center"/>
    </xf>
    <xf numFmtId="0" fontId="67" fillId="2" borderId="0" xfId="6" applyFont="1" applyFill="1" applyBorder="1" applyAlignment="1">
      <alignment horizontal="left" vertical="center"/>
    </xf>
    <xf numFmtId="0" fontId="67" fillId="2" borderId="37" xfId="6" applyFont="1" applyFill="1" applyBorder="1" applyAlignment="1">
      <alignment horizontal="left" vertical="center"/>
    </xf>
    <xf numFmtId="0" fontId="67" fillId="2" borderId="17" xfId="6" applyFont="1" applyFill="1" applyBorder="1" applyAlignment="1">
      <alignment horizontal="left" vertical="center"/>
    </xf>
    <xf numFmtId="0" fontId="67" fillId="2" borderId="45" xfId="6" applyFont="1" applyFill="1" applyBorder="1" applyAlignment="1">
      <alignment horizontal="left" vertical="center"/>
    </xf>
    <xf numFmtId="0" fontId="48" fillId="0" borderId="15" xfId="6" applyFont="1" applyBorder="1" applyAlignment="1">
      <alignment horizontal="center" vertical="center"/>
    </xf>
    <xf numFmtId="0" fontId="48" fillId="0" borderId="12" xfId="6" applyFont="1" applyBorder="1" applyAlignment="1">
      <alignment horizontal="center" vertical="center"/>
    </xf>
    <xf numFmtId="0" fontId="67" fillId="2" borderId="55" xfId="6" applyFont="1" applyFill="1" applyBorder="1" applyAlignment="1">
      <alignment horizontal="center" vertical="center"/>
    </xf>
    <xf numFmtId="0" fontId="67" fillId="2" borderId="37" xfId="6" applyFont="1" applyFill="1" applyBorder="1" applyAlignment="1">
      <alignment horizontal="center" vertical="center"/>
    </xf>
    <xf numFmtId="0" fontId="67" fillId="2" borderId="45" xfId="6" applyFont="1" applyFill="1" applyBorder="1" applyAlignment="1">
      <alignment horizontal="center" vertical="center"/>
    </xf>
    <xf numFmtId="0" fontId="48" fillId="0" borderId="17" xfId="6" applyFont="1" applyBorder="1" applyAlignment="1">
      <alignment horizontal="center" vertical="center"/>
    </xf>
    <xf numFmtId="0" fontId="48" fillId="0" borderId="16" xfId="6" applyFont="1" applyBorder="1" applyAlignment="1">
      <alignment horizontal="center" vertical="center"/>
    </xf>
    <xf numFmtId="0" fontId="48" fillId="0" borderId="28" xfId="6" applyFont="1" applyBorder="1" applyAlignment="1">
      <alignment horizontal="center" vertical="center"/>
    </xf>
    <xf numFmtId="0" fontId="48" fillId="0" borderId="89" xfId="6" applyFont="1" applyBorder="1" applyAlignment="1">
      <alignment horizontal="center" vertical="center"/>
    </xf>
    <xf numFmtId="0" fontId="19" fillId="12" borderId="0" xfId="6" applyFont="1" applyFill="1" applyBorder="1" applyAlignment="1">
      <alignment horizontal="center" vertical="center"/>
    </xf>
    <xf numFmtId="0" fontId="7" fillId="2" borderId="56" xfId="7" applyFont="1" applyFill="1" applyBorder="1" applyAlignment="1">
      <alignment horizontal="center" vertical="center" wrapText="1"/>
    </xf>
    <xf numFmtId="0" fontId="7" fillId="2" borderId="19" xfId="7" applyFont="1" applyFill="1" applyBorder="1" applyAlignment="1">
      <alignment horizontal="center" vertical="center" wrapText="1"/>
    </xf>
    <xf numFmtId="0" fontId="7" fillId="2" borderId="55" xfId="7" applyFont="1" applyFill="1" applyBorder="1" applyAlignment="1">
      <alignment horizontal="center" vertical="center" wrapText="1"/>
    </xf>
    <xf numFmtId="0" fontId="7" fillId="2" borderId="36" xfId="7" applyFont="1" applyFill="1" applyBorder="1" applyAlignment="1">
      <alignment horizontal="center" vertical="center" wrapText="1"/>
    </xf>
    <xf numFmtId="0" fontId="7" fillId="2" borderId="0" xfId="7" applyFont="1" applyFill="1" applyBorder="1" applyAlignment="1">
      <alignment horizontal="center" vertical="center" wrapText="1"/>
    </xf>
    <xf numFmtId="0" fontId="7" fillId="2" borderId="37" xfId="7" applyFont="1" applyFill="1" applyBorder="1" applyAlignment="1">
      <alignment horizontal="center" vertical="center" wrapText="1"/>
    </xf>
    <xf numFmtId="0" fontId="7" fillId="2" borderId="51" xfId="7" applyFont="1" applyFill="1" applyBorder="1" applyAlignment="1">
      <alignment horizontal="center" vertical="center" wrapText="1"/>
    </xf>
    <xf numFmtId="0" fontId="7" fillId="2" borderId="10" xfId="7" applyFont="1" applyFill="1" applyBorder="1" applyAlignment="1">
      <alignment horizontal="center" vertical="center" wrapText="1"/>
    </xf>
    <xf numFmtId="0" fontId="7" fillId="2" borderId="50" xfId="7" applyFont="1" applyFill="1" applyBorder="1" applyAlignment="1">
      <alignment horizontal="center" vertical="center" wrapText="1"/>
    </xf>
    <xf numFmtId="0" fontId="19" fillId="4" borderId="24" xfId="1" applyFont="1" applyFill="1" applyBorder="1" applyAlignment="1">
      <alignment horizontal="center" vertical="center"/>
    </xf>
    <xf numFmtId="0" fontId="19" fillId="4" borderId="5" xfId="1" applyFont="1" applyFill="1" applyBorder="1" applyAlignment="1">
      <alignment horizontal="center" vertical="center"/>
    </xf>
    <xf numFmtId="0" fontId="21" fillId="8" borderId="23" xfId="1" applyFont="1" applyFill="1" applyBorder="1" applyAlignment="1">
      <alignment horizontal="center" vertical="center" wrapText="1"/>
    </xf>
    <xf numFmtId="0" fontId="21" fillId="8" borderId="22" xfId="1" applyFont="1" applyFill="1" applyBorder="1" applyAlignment="1">
      <alignment horizontal="center" vertical="center" wrapText="1"/>
    </xf>
    <xf numFmtId="0" fontId="21" fillId="8" borderId="0" xfId="1" applyFont="1" applyFill="1" applyBorder="1" applyAlignment="1">
      <alignment horizontal="center" vertical="center" wrapText="1"/>
    </xf>
    <xf numFmtId="0" fontId="21" fillId="8" borderId="4" xfId="1" applyFont="1" applyFill="1" applyBorder="1" applyAlignment="1">
      <alignment horizontal="center" vertical="center" wrapText="1"/>
    </xf>
    <xf numFmtId="0" fontId="55" fillId="8" borderId="5" xfId="1" applyFont="1" applyFill="1" applyBorder="1" applyAlignment="1">
      <alignment horizontal="center" vertical="center"/>
    </xf>
    <xf numFmtId="0" fontId="55" fillId="8" borderId="4" xfId="1" applyFont="1" applyFill="1" applyBorder="1" applyAlignment="1">
      <alignment horizontal="center" vertical="center"/>
    </xf>
    <xf numFmtId="0" fontId="48" fillId="0" borderId="79" xfId="6" applyFont="1" applyBorder="1" applyAlignment="1">
      <alignment horizontal="center" vertical="center"/>
    </xf>
    <xf numFmtId="0" fontId="48" fillId="0" borderId="81" xfId="6" applyFont="1" applyBorder="1" applyAlignment="1">
      <alignment horizontal="center" vertical="center"/>
    </xf>
    <xf numFmtId="0" fontId="50" fillId="3" borderId="100" xfId="6" applyFont="1" applyFill="1" applyBorder="1" applyAlignment="1">
      <alignment horizontal="center" vertical="center"/>
    </xf>
    <xf numFmtId="0" fontId="50" fillId="3" borderId="101" xfId="6" applyFont="1" applyFill="1" applyBorder="1" applyAlignment="1">
      <alignment horizontal="center" vertical="center"/>
    </xf>
    <xf numFmtId="0" fontId="56" fillId="0" borderId="97" xfId="6" applyFont="1" applyBorder="1" applyAlignment="1">
      <alignment horizontal="center" vertical="center"/>
    </xf>
    <xf numFmtId="0" fontId="56" fillId="0" borderId="77" xfId="6" applyFont="1" applyBorder="1" applyAlignment="1">
      <alignment horizontal="center" vertical="center"/>
    </xf>
    <xf numFmtId="0" fontId="50" fillId="0" borderId="36" xfId="6" applyFont="1" applyBorder="1" applyAlignment="1">
      <alignment horizontal="center" vertical="center"/>
    </xf>
    <xf numFmtId="0" fontId="50" fillId="0" borderId="0" xfId="6" applyFont="1" applyBorder="1" applyAlignment="1">
      <alignment horizontal="center" vertical="center"/>
    </xf>
    <xf numFmtId="0" fontId="48" fillId="0" borderId="40" xfId="6" applyFont="1" applyBorder="1" applyAlignment="1">
      <alignment horizontal="center" vertical="center"/>
    </xf>
    <xf numFmtId="0" fontId="56" fillId="0" borderId="98" xfId="6" applyFont="1" applyBorder="1" applyAlignment="1">
      <alignment horizontal="center" vertical="center"/>
    </xf>
    <xf numFmtId="0" fontId="56" fillId="0" borderId="83" xfId="6" applyFont="1" applyBorder="1" applyAlignment="1">
      <alignment horizontal="center" vertical="center"/>
    </xf>
    <xf numFmtId="0" fontId="45" fillId="2" borderId="28" xfId="6" applyFont="1" applyFill="1" applyBorder="1" applyAlignment="1">
      <alignment horizontal="right" vertical="center"/>
    </xf>
    <xf numFmtId="0" fontId="45" fillId="2" borderId="57" xfId="6" applyFont="1" applyFill="1" applyBorder="1" applyAlignment="1">
      <alignment horizontal="right" vertical="center"/>
    </xf>
    <xf numFmtId="0" fontId="50" fillId="0" borderId="51" xfId="6" applyFont="1" applyBorder="1" applyAlignment="1">
      <alignment horizontal="center" vertical="center"/>
    </xf>
    <xf numFmtId="0" fontId="50" fillId="0" borderId="10" xfId="6" applyFont="1" applyBorder="1" applyAlignment="1">
      <alignment horizontal="center" vertical="center"/>
    </xf>
    <xf numFmtId="0" fontId="48" fillId="0" borderId="70" xfId="6" applyFont="1" applyBorder="1" applyAlignment="1">
      <alignment horizontal="center" vertical="center"/>
    </xf>
    <xf numFmtId="0" fontId="48" fillId="0" borderId="58" xfId="6" applyFont="1" applyBorder="1" applyAlignment="1">
      <alignment horizontal="center" vertical="center"/>
    </xf>
    <xf numFmtId="0" fontId="45" fillId="2" borderId="70" xfId="6" applyFont="1" applyFill="1" applyBorder="1" applyAlignment="1">
      <alignment horizontal="right" vertical="center"/>
    </xf>
    <xf numFmtId="0" fontId="45" fillId="2" borderId="58" xfId="6" applyFont="1" applyFill="1" applyBorder="1" applyAlignment="1">
      <alignment horizontal="right" vertical="center"/>
    </xf>
    <xf numFmtId="0" fontId="48" fillId="0" borderId="6" xfId="6" applyFont="1" applyBorder="1" applyAlignment="1">
      <alignment horizontal="center" vertical="center"/>
    </xf>
    <xf numFmtId="49" fontId="19" fillId="4" borderId="24" xfId="1" applyNumberFormat="1" applyFont="1" applyFill="1" applyBorder="1" applyAlignment="1">
      <alignment horizontal="center" vertical="center"/>
    </xf>
    <xf numFmtId="49" fontId="19" fillId="4" borderId="5" xfId="1" applyNumberFormat="1" applyFont="1" applyFill="1" applyBorder="1" applyAlignment="1">
      <alignment horizontal="center" vertical="center"/>
    </xf>
    <xf numFmtId="0" fontId="48" fillId="0" borderId="13" xfId="6" applyFont="1" applyBorder="1" applyAlignment="1">
      <alignment horizontal="center" vertical="center"/>
    </xf>
    <xf numFmtId="0" fontId="45" fillId="6" borderId="17" xfId="6" applyFont="1" applyFill="1" applyBorder="1" applyAlignment="1">
      <alignment horizontal="center" vertical="center"/>
    </xf>
    <xf numFmtId="0" fontId="45" fillId="6" borderId="45" xfId="6" applyFont="1" applyFill="1" applyBorder="1" applyAlignment="1">
      <alignment horizontal="center" vertical="center"/>
    </xf>
    <xf numFmtId="0" fontId="45" fillId="6" borderId="16" xfId="6" applyFont="1" applyFill="1" applyBorder="1" applyAlignment="1">
      <alignment horizontal="center" vertical="center"/>
    </xf>
    <xf numFmtId="0" fontId="48" fillId="0" borderId="67" xfId="6" applyFont="1" applyBorder="1" applyAlignment="1">
      <alignment horizontal="center" vertical="center"/>
    </xf>
    <xf numFmtId="0" fontId="48" fillId="0" borderId="7" xfId="6" applyFont="1" applyBorder="1" applyAlignment="1">
      <alignment horizontal="center" vertical="center"/>
    </xf>
    <xf numFmtId="0" fontId="45" fillId="6" borderId="68" xfId="6" applyFont="1" applyFill="1" applyBorder="1" applyAlignment="1">
      <alignment horizontal="center" vertical="center"/>
    </xf>
    <xf numFmtId="0" fontId="55" fillId="8" borderId="23" xfId="1" applyFont="1" applyFill="1" applyBorder="1" applyAlignment="1">
      <alignment horizontal="center" vertical="center"/>
    </xf>
    <xf numFmtId="0" fontId="55" fillId="8" borderId="22" xfId="1" applyFont="1" applyFill="1" applyBorder="1" applyAlignment="1">
      <alignment horizontal="center" vertical="center"/>
    </xf>
    <xf numFmtId="0" fontId="67" fillId="2" borderId="20" xfId="6" applyFont="1" applyFill="1" applyBorder="1" applyAlignment="1">
      <alignment horizontal="center" vertical="center"/>
    </xf>
    <xf numFmtId="0" fontId="67" fillId="2" borderId="5" xfId="6" applyFont="1" applyFill="1" applyBorder="1" applyAlignment="1">
      <alignment horizontal="center" vertical="center"/>
    </xf>
    <xf numFmtId="0" fontId="67" fillId="2" borderId="68" xfId="6" applyFont="1" applyFill="1" applyBorder="1" applyAlignment="1">
      <alignment horizontal="center" vertical="center"/>
    </xf>
    <xf numFmtId="0" fontId="67" fillId="2" borderId="18" xfId="6" applyFont="1" applyFill="1" applyBorder="1" applyAlignment="1">
      <alignment horizontal="center" vertical="center"/>
    </xf>
    <xf numFmtId="0" fontId="67" fillId="2" borderId="4" xfId="6" applyFont="1" applyFill="1" applyBorder="1" applyAlignment="1">
      <alignment horizontal="center" vertical="center"/>
    </xf>
    <xf numFmtId="0" fontId="67" fillId="2" borderId="16" xfId="6" applyFont="1" applyFill="1" applyBorder="1" applyAlignment="1">
      <alignment horizontal="center" vertical="center"/>
    </xf>
    <xf numFmtId="0" fontId="48" fillId="0" borderId="9" xfId="6" applyFont="1" applyBorder="1" applyAlignment="1">
      <alignment horizontal="center" vertical="center"/>
    </xf>
    <xf numFmtId="0" fontId="48" fillId="0" borderId="26" xfId="6" applyFont="1" applyBorder="1" applyAlignment="1">
      <alignment horizontal="center" vertical="center"/>
    </xf>
    <xf numFmtId="0" fontId="48" fillId="0" borderId="45" xfId="6" applyFont="1" applyBorder="1" applyAlignment="1">
      <alignment horizontal="center" vertical="center"/>
    </xf>
    <xf numFmtId="0" fontId="59" fillId="2" borderId="23" xfId="6" applyFont="1" applyFill="1" applyBorder="1" applyAlignment="1">
      <alignment horizontal="center" vertical="center"/>
    </xf>
    <xf numFmtId="0" fontId="59" fillId="2" borderId="0" xfId="6" applyFont="1" applyFill="1" applyBorder="1" applyAlignment="1">
      <alignment horizontal="center" vertical="center"/>
    </xf>
    <xf numFmtId="0" fontId="22" fillId="2" borderId="23" xfId="6" applyFont="1" applyFill="1" applyBorder="1" applyAlignment="1">
      <alignment horizontal="center" vertical="center"/>
    </xf>
    <xf numFmtId="0" fontId="22" fillId="2" borderId="0" xfId="6" applyFont="1" applyFill="1" applyBorder="1" applyAlignment="1">
      <alignment horizontal="center" vertical="center"/>
    </xf>
    <xf numFmtId="0" fontId="46" fillId="2" borderId="24" xfId="6" applyFont="1" applyFill="1" applyBorder="1" applyAlignment="1">
      <alignment horizontal="center"/>
    </xf>
    <xf numFmtId="0" fontId="46" fillId="2" borderId="23" xfId="6" applyFont="1" applyFill="1" applyBorder="1" applyAlignment="1">
      <alignment horizontal="center"/>
    </xf>
    <xf numFmtId="0" fontId="25" fillId="2" borderId="23" xfId="6" applyFont="1" applyFill="1" applyBorder="1" applyAlignment="1">
      <alignment horizontal="center" vertical="center"/>
    </xf>
    <xf numFmtId="0" fontId="25" fillId="2" borderId="22" xfId="6" applyFont="1" applyFill="1" applyBorder="1" applyAlignment="1">
      <alignment horizontal="center" vertical="center"/>
    </xf>
    <xf numFmtId="169" fontId="24" fillId="2" borderId="9" xfId="6" applyNumberFormat="1" applyFont="1" applyFill="1" applyBorder="1" applyAlignment="1">
      <alignment horizontal="center"/>
    </xf>
    <xf numFmtId="0" fontId="8" fillId="6" borderId="53" xfId="6" applyFont="1" applyFill="1" applyBorder="1" applyAlignment="1">
      <alignment horizontal="center" vertical="center"/>
    </xf>
    <xf numFmtId="0" fontId="8" fillId="6" borderId="0" xfId="6" applyFont="1" applyFill="1" applyBorder="1" applyAlignment="1">
      <alignment horizontal="center" vertical="center"/>
    </xf>
    <xf numFmtId="0" fontId="8" fillId="6" borderId="30" xfId="6" applyFont="1" applyFill="1" applyBorder="1" applyAlignment="1">
      <alignment horizontal="center" vertical="center"/>
    </xf>
    <xf numFmtId="0" fontId="45" fillId="2" borderId="53" xfId="6" applyFont="1" applyFill="1" applyBorder="1" applyAlignment="1">
      <alignment horizontal="center" vertical="center" wrapText="1"/>
    </xf>
    <xf numFmtId="0" fontId="47" fillId="2" borderId="0" xfId="6" applyFont="1" applyFill="1" applyBorder="1" applyAlignment="1">
      <alignment horizontal="center" vertical="center" wrapText="1"/>
    </xf>
    <xf numFmtId="0" fontId="47" fillId="2" borderId="30" xfId="6" applyFont="1" applyFill="1" applyBorder="1" applyAlignment="1">
      <alignment horizontal="center" vertical="center" wrapText="1"/>
    </xf>
    <xf numFmtId="0" fontId="15" fillId="3" borderId="62" xfId="6" applyFont="1" applyFill="1" applyBorder="1" applyAlignment="1">
      <alignment horizontal="center" vertical="center"/>
    </xf>
    <xf numFmtId="0" fontId="15" fillId="3" borderId="61" xfId="6" applyFont="1" applyFill="1" applyBorder="1" applyAlignment="1">
      <alignment horizontal="center" vertical="center"/>
    </xf>
    <xf numFmtId="0" fontId="44" fillId="6" borderId="29" xfId="6" applyFont="1" applyFill="1" applyBorder="1" applyAlignment="1">
      <alignment horizontal="center" vertical="center" wrapText="1"/>
    </xf>
    <xf numFmtId="0" fontId="44" fillId="6" borderId="28" xfId="6" applyFont="1" applyFill="1" applyBorder="1" applyAlignment="1">
      <alignment horizontal="center" vertical="center" wrapText="1"/>
    </xf>
    <xf numFmtId="0" fontId="44" fillId="6" borderId="27" xfId="6" applyFont="1" applyFill="1" applyBorder="1" applyAlignment="1">
      <alignment horizontal="center" vertical="center" wrapText="1"/>
    </xf>
    <xf numFmtId="0" fontId="44" fillId="6" borderId="26" xfId="6" applyFont="1" applyFill="1" applyBorder="1" applyAlignment="1">
      <alignment horizontal="center" vertical="center" wrapText="1"/>
    </xf>
    <xf numFmtId="0" fontId="44" fillId="6" borderId="17" xfId="6" applyFont="1" applyFill="1" applyBorder="1" applyAlignment="1">
      <alignment horizontal="center" vertical="center" wrapText="1"/>
    </xf>
    <xf numFmtId="0" fontId="44" fillId="6" borderId="25" xfId="6" applyFont="1" applyFill="1" applyBorder="1" applyAlignment="1">
      <alignment horizontal="center" vertical="center" wrapText="1"/>
    </xf>
    <xf numFmtId="0" fontId="15" fillId="3" borderId="66" xfId="6" applyFont="1" applyFill="1" applyBorder="1" applyAlignment="1">
      <alignment horizontal="center" vertical="center"/>
    </xf>
    <xf numFmtId="0" fontId="15" fillId="3" borderId="65" xfId="6" applyFont="1" applyFill="1" applyBorder="1" applyAlignment="1">
      <alignment horizontal="center" vertical="center"/>
    </xf>
    <xf numFmtId="0" fontId="15" fillId="3" borderId="64" xfId="6" applyFont="1" applyFill="1" applyBorder="1" applyAlignment="1">
      <alignment horizontal="center" vertical="center"/>
    </xf>
    <xf numFmtId="0" fontId="15" fillId="3" borderId="63" xfId="6" applyFont="1" applyFill="1" applyBorder="1" applyAlignment="1">
      <alignment horizontal="center" vertical="center"/>
    </xf>
    <xf numFmtId="0" fontId="59" fillId="2" borderId="23" xfId="6" applyFont="1" applyFill="1" applyBorder="1" applyAlignment="1">
      <alignment horizontal="left" vertical="center"/>
    </xf>
    <xf numFmtId="0" fontId="59" fillId="2" borderId="22" xfId="6" applyFont="1" applyFill="1" applyBorder="1" applyAlignment="1">
      <alignment horizontal="left" vertical="center"/>
    </xf>
    <xf numFmtId="0" fontId="59" fillId="2" borderId="0" xfId="6" applyFont="1" applyFill="1" applyBorder="1" applyAlignment="1">
      <alignment horizontal="left" vertical="center"/>
    </xf>
    <xf numFmtId="0" fontId="59" fillId="2" borderId="4" xfId="6" applyFont="1" applyFill="1" applyBorder="1" applyAlignment="1">
      <alignment horizontal="left" vertical="center"/>
    </xf>
    <xf numFmtId="0" fontId="22" fillId="2" borderId="23" xfId="6" applyFont="1" applyFill="1" applyBorder="1" applyAlignment="1">
      <alignment horizontal="left" vertical="center"/>
    </xf>
    <xf numFmtId="0" fontId="22" fillId="2" borderId="22" xfId="6" applyFont="1" applyFill="1" applyBorder="1" applyAlignment="1">
      <alignment horizontal="left" vertical="center"/>
    </xf>
    <xf numFmtId="0" fontId="22" fillId="2" borderId="0" xfId="6" applyFont="1" applyFill="1" applyBorder="1" applyAlignment="1">
      <alignment horizontal="left" vertical="center"/>
    </xf>
    <xf numFmtId="0" fontId="22" fillId="2" borderId="4" xfId="6" applyFont="1" applyFill="1" applyBorder="1" applyAlignment="1">
      <alignment horizontal="left" vertical="center"/>
    </xf>
    <xf numFmtId="170" fontId="45" fillId="6" borderId="0" xfId="6" applyNumberFormat="1" applyFont="1" applyFill="1" applyBorder="1" applyAlignment="1">
      <alignment horizontal="center"/>
    </xf>
    <xf numFmtId="170" fontId="45" fillId="6" borderId="4" xfId="6" applyNumberFormat="1" applyFont="1" applyFill="1" applyBorder="1" applyAlignment="1">
      <alignment horizontal="center"/>
    </xf>
    <xf numFmtId="0" fontId="47" fillId="2" borderId="0" xfId="6" applyFont="1" applyFill="1" applyBorder="1" applyAlignment="1">
      <alignment horizontal="left" vertical="center" wrapText="1"/>
    </xf>
    <xf numFmtId="0" fontId="47" fillId="2" borderId="4" xfId="6" applyFont="1" applyFill="1" applyBorder="1" applyAlignment="1">
      <alignment horizontal="left" vertical="center" wrapText="1"/>
    </xf>
    <xf numFmtId="0" fontId="21" fillId="8" borderId="23" xfId="1" applyFont="1" applyFill="1" applyBorder="1" applyAlignment="1">
      <alignment horizontal="left" vertical="center" wrapText="1"/>
    </xf>
    <xf numFmtId="0" fontId="21" fillId="8" borderId="22" xfId="1" applyFont="1" applyFill="1" applyBorder="1" applyAlignment="1">
      <alignment horizontal="left" vertical="center" wrapText="1"/>
    </xf>
    <xf numFmtId="0" fontId="21" fillId="8" borderId="0" xfId="1" applyFont="1" applyFill="1" applyBorder="1" applyAlignment="1">
      <alignment horizontal="left" vertical="center" wrapText="1"/>
    </xf>
    <xf numFmtId="0" fontId="21" fillId="8" borderId="4" xfId="1" applyFont="1" applyFill="1" applyBorder="1" applyAlignment="1">
      <alignment horizontal="left" vertical="center" wrapText="1"/>
    </xf>
    <xf numFmtId="0" fontId="61" fillId="2" borderId="24" xfId="6" applyFont="1" applyFill="1" applyBorder="1" applyAlignment="1">
      <alignment horizontal="center" vertical="center"/>
    </xf>
    <xf numFmtId="0" fontId="61" fillId="2" borderId="23" xfId="6" applyFont="1" applyFill="1" applyBorder="1" applyAlignment="1">
      <alignment horizontal="center" vertical="center"/>
    </xf>
    <xf numFmtId="0" fontId="61" fillId="2" borderId="22" xfId="6" applyFont="1" applyFill="1" applyBorder="1" applyAlignment="1">
      <alignment horizontal="center" vertical="center"/>
    </xf>
    <xf numFmtId="0" fontId="61" fillId="2" borderId="3" xfId="6" applyFont="1" applyFill="1" applyBorder="1" applyAlignment="1">
      <alignment horizontal="center" vertical="center"/>
    </xf>
    <xf numFmtId="0" fontId="61" fillId="2" borderId="2" xfId="6" applyFont="1" applyFill="1" applyBorder="1" applyAlignment="1">
      <alignment horizontal="center" vertical="center"/>
    </xf>
    <xf numFmtId="0" fontId="61" fillId="2" borderId="1" xfId="6" applyFont="1" applyFill="1" applyBorder="1" applyAlignment="1">
      <alignment horizontal="center" vertical="center"/>
    </xf>
    <xf numFmtId="0" fontId="64" fillId="0" borderId="24" xfId="6" applyFont="1" applyBorder="1" applyAlignment="1">
      <alignment horizontal="center"/>
    </xf>
    <xf numFmtId="0" fontId="64" fillId="0" borderId="23" xfId="6" applyFont="1" applyBorder="1" applyAlignment="1">
      <alignment horizontal="center"/>
    </xf>
    <xf numFmtId="0" fontId="64" fillId="0" borderId="22" xfId="6" applyFont="1" applyBorder="1" applyAlignment="1">
      <alignment horizontal="center"/>
    </xf>
    <xf numFmtId="0" fontId="64" fillId="0" borderId="3" xfId="6" applyFont="1" applyBorder="1" applyAlignment="1">
      <alignment horizontal="center"/>
    </xf>
    <xf numFmtId="0" fontId="64" fillId="0" borderId="2" xfId="6" applyFont="1" applyBorder="1" applyAlignment="1">
      <alignment horizontal="center"/>
    </xf>
    <xf numFmtId="0" fontId="64" fillId="0" borderId="1" xfId="6" applyFont="1" applyBorder="1" applyAlignment="1">
      <alignment horizontal="center"/>
    </xf>
    <xf numFmtId="9" fontId="60" fillId="9" borderId="24" xfId="6" applyNumberFormat="1" applyFont="1" applyFill="1" applyBorder="1" applyAlignment="1">
      <alignment horizontal="center"/>
    </xf>
    <xf numFmtId="0" fontId="60" fillId="9" borderId="23" xfId="6" applyFont="1" applyFill="1" applyBorder="1" applyAlignment="1">
      <alignment horizontal="center"/>
    </xf>
    <xf numFmtId="0" fontId="60" fillId="9" borderId="22" xfId="6" applyFont="1" applyFill="1" applyBorder="1" applyAlignment="1">
      <alignment horizontal="center"/>
    </xf>
    <xf numFmtId="0" fontId="60" fillId="9" borderId="5" xfId="6" applyFont="1" applyFill="1" applyBorder="1" applyAlignment="1">
      <alignment horizontal="center"/>
    </xf>
    <xf numFmtId="0" fontId="60" fillId="9" borderId="0" xfId="6" applyFont="1" applyFill="1" applyBorder="1" applyAlignment="1">
      <alignment horizontal="center"/>
    </xf>
    <xf numFmtId="0" fontId="60" fillId="9" borderId="4" xfId="6" applyFont="1" applyFill="1" applyBorder="1" applyAlignment="1">
      <alignment horizontal="center"/>
    </xf>
    <xf numFmtId="0" fontId="60" fillId="9" borderId="3" xfId="6" applyFont="1" applyFill="1" applyBorder="1" applyAlignment="1">
      <alignment horizontal="center"/>
    </xf>
    <xf numFmtId="0" fontId="60" fillId="9" borderId="2" xfId="6" applyFont="1" applyFill="1" applyBorder="1" applyAlignment="1">
      <alignment horizontal="center"/>
    </xf>
    <xf numFmtId="0" fontId="60" fillId="9" borderId="1" xfId="6" applyFont="1" applyFill="1" applyBorder="1" applyAlignment="1">
      <alignment horizontal="center"/>
    </xf>
    <xf numFmtId="0" fontId="56" fillId="9" borderId="32" xfId="6" applyFont="1" applyFill="1" applyBorder="1" applyAlignment="1">
      <alignment horizontal="center"/>
    </xf>
    <xf numFmtId="0" fontId="56" fillId="9" borderId="33" xfId="6" applyFont="1" applyFill="1" applyBorder="1" applyAlignment="1">
      <alignment horizontal="center"/>
    </xf>
    <xf numFmtId="0" fontId="56" fillId="0" borderId="74" xfId="6" applyFont="1" applyBorder="1" applyAlignment="1">
      <alignment horizontal="center"/>
    </xf>
    <xf numFmtId="0" fontId="56" fillId="0" borderId="32" xfId="6" applyFont="1" applyBorder="1" applyAlignment="1">
      <alignment horizontal="center"/>
    </xf>
    <xf numFmtId="0" fontId="56" fillId="0" borderId="34" xfId="6" applyFont="1" applyBorder="1" applyAlignment="1">
      <alignment horizontal="center"/>
    </xf>
    <xf numFmtId="0" fontId="56" fillId="0" borderId="33" xfId="6" applyFont="1" applyBorder="1" applyAlignment="1">
      <alignment horizontal="center"/>
    </xf>
    <xf numFmtId="9" fontId="62" fillId="11" borderId="54" xfId="11" applyFont="1" applyFill="1" applyBorder="1" applyAlignment="1">
      <alignment horizontal="center" vertical="center"/>
    </xf>
    <xf numFmtId="9" fontId="62" fillId="11" borderId="75" xfId="11" applyFont="1" applyFill="1" applyBorder="1" applyAlignment="1">
      <alignment horizontal="center" vertical="center"/>
    </xf>
    <xf numFmtId="9" fontId="62" fillId="11" borderId="49" xfId="11" applyFont="1" applyFill="1" applyBorder="1" applyAlignment="1">
      <alignment horizontal="center" vertical="center"/>
    </xf>
    <xf numFmtId="0" fontId="45" fillId="0" borderId="32" xfId="6" applyFont="1" applyBorder="1" applyAlignment="1">
      <alignment horizontal="center"/>
    </xf>
    <xf numFmtId="0" fontId="45" fillId="0" borderId="33" xfId="6" applyFont="1" applyBorder="1" applyAlignment="1">
      <alignment horizontal="center"/>
    </xf>
    <xf numFmtId="0" fontId="18" fillId="0" borderId="32" xfId="6" applyBorder="1" applyAlignment="1">
      <alignment horizontal="center"/>
    </xf>
    <xf numFmtId="0" fontId="18" fillId="0" borderId="34" xfId="6" applyBorder="1" applyAlignment="1">
      <alignment horizontal="center"/>
    </xf>
    <xf numFmtId="0" fontId="18" fillId="0" borderId="24" xfId="6" applyBorder="1" applyAlignment="1">
      <alignment horizontal="left"/>
    </xf>
    <xf numFmtId="0" fontId="18" fillId="0" borderId="23" xfId="6" applyBorder="1" applyAlignment="1">
      <alignment horizontal="left"/>
    </xf>
    <xf numFmtId="0" fontId="18" fillId="0" borderId="22" xfId="6" applyBorder="1" applyAlignment="1">
      <alignment horizontal="left"/>
    </xf>
    <xf numFmtId="0" fontId="18" fillId="0" borderId="33" xfId="6" applyBorder="1" applyAlignment="1">
      <alignment horizontal="center"/>
    </xf>
    <xf numFmtId="0" fontId="18" fillId="0" borderId="5" xfId="6" applyBorder="1" applyAlignment="1"/>
    <xf numFmtId="0" fontId="18" fillId="0" borderId="0" xfId="6" applyBorder="1" applyAlignment="1"/>
    <xf numFmtId="0" fontId="18" fillId="0" borderId="4" xfId="6" applyBorder="1" applyAlignment="1"/>
    <xf numFmtId="0" fontId="67" fillId="0" borderId="24" xfId="6" applyFont="1" applyBorder="1" applyAlignment="1">
      <alignment horizontal="center"/>
    </xf>
    <xf numFmtId="0" fontId="67" fillId="0" borderId="23" xfId="6" applyFont="1" applyBorder="1" applyAlignment="1">
      <alignment horizontal="center"/>
    </xf>
    <xf numFmtId="0" fontId="67" fillId="0" borderId="22" xfId="6" applyFont="1" applyBorder="1" applyAlignment="1">
      <alignment horizontal="center"/>
    </xf>
    <xf numFmtId="0" fontId="67" fillId="0" borderId="3" xfId="6" applyFont="1" applyBorder="1" applyAlignment="1">
      <alignment horizontal="center"/>
    </xf>
    <xf numFmtId="0" fontId="67" fillId="0" borderId="2" xfId="6" applyFont="1" applyBorder="1" applyAlignment="1">
      <alignment horizontal="center"/>
    </xf>
    <xf numFmtId="0" fontId="67" fillId="0" borderId="1" xfId="6" applyFont="1" applyBorder="1" applyAlignment="1">
      <alignment horizontal="center"/>
    </xf>
    <xf numFmtId="9" fontId="62" fillId="11" borderId="55" xfId="11" applyFont="1" applyFill="1" applyBorder="1" applyAlignment="1">
      <alignment horizontal="center" vertical="center"/>
    </xf>
    <xf numFmtId="9" fontId="62" fillId="11" borderId="37" xfId="11" applyFont="1" applyFill="1" applyBorder="1" applyAlignment="1">
      <alignment horizontal="center" vertical="center"/>
    </xf>
    <xf numFmtId="9" fontId="62" fillId="11" borderId="50" xfId="11" applyFont="1" applyFill="1" applyBorder="1" applyAlignment="1">
      <alignment horizontal="center" vertical="center"/>
    </xf>
    <xf numFmtId="0" fontId="18" fillId="0" borderId="3" xfId="6" applyBorder="1" applyAlignment="1"/>
    <xf numFmtId="0" fontId="18" fillId="0" borderId="2" xfId="6" applyBorder="1" applyAlignment="1"/>
    <xf numFmtId="0" fontId="18" fillId="0" borderId="1" xfId="6" applyBorder="1" applyAlignment="1"/>
    <xf numFmtId="0" fontId="18" fillId="0" borderId="32" xfId="6" applyFill="1" applyBorder="1" applyAlignment="1">
      <alignment horizontal="center"/>
    </xf>
    <xf numFmtId="0" fontId="18" fillId="0" borderId="34" xfId="6" applyFill="1" applyBorder="1" applyAlignment="1">
      <alignment horizontal="center"/>
    </xf>
    <xf numFmtId="0" fontId="45" fillId="0" borderId="74" xfId="6" applyFont="1" applyBorder="1" applyAlignment="1">
      <alignment horizontal="center"/>
    </xf>
    <xf numFmtId="0" fontId="18" fillId="0" borderId="74" xfId="6" applyBorder="1" applyAlignment="1">
      <alignment horizontal="center"/>
    </xf>
    <xf numFmtId="9" fontId="62" fillId="11" borderId="19" xfId="11" applyFont="1" applyFill="1" applyBorder="1" applyAlignment="1">
      <alignment horizontal="center" vertical="center"/>
    </xf>
    <xf numFmtId="9" fontId="62" fillId="11" borderId="0" xfId="11" applyFont="1" applyFill="1" applyBorder="1" applyAlignment="1">
      <alignment horizontal="center" vertical="center"/>
    </xf>
    <xf numFmtId="0" fontId="32" fillId="10" borderId="0" xfId="3" applyFont="1" applyFill="1" applyAlignment="1">
      <alignment horizontal="left" vertical="center" wrapText="1"/>
    </xf>
    <xf numFmtId="0" fontId="84" fillId="10" borderId="0" xfId="3" applyFont="1" applyFill="1" applyProtection="1">
      <protection hidden="1"/>
    </xf>
    <xf numFmtId="0" fontId="82" fillId="6" borderId="0" xfId="12" applyFont="1" applyFill="1" applyAlignment="1">
      <alignment horizontal="left" vertical="center"/>
    </xf>
  </cellXfs>
  <cellStyles count="13">
    <cellStyle name="Lien hypertexte" xfId="12" builtinId="8"/>
    <cellStyle name="Lien hypertexte 2" xfId="10"/>
    <cellStyle name="Lien hypertexte 2 2" xfId="9"/>
    <cellStyle name="Lien hypertexte 3" xfId="8"/>
    <cellStyle name="Normal" xfId="0" builtinId="0"/>
    <cellStyle name="Normal 2" xfId="6"/>
    <cellStyle name="Normal 2 2" xfId="3"/>
    <cellStyle name="Normal 3" xfId="5"/>
    <cellStyle name="Normal 4" xfId="7"/>
    <cellStyle name="Normal 6" xfId="4"/>
    <cellStyle name="Normal_Effectif Conditionnement Goulin" xfId="2"/>
    <cellStyle name="Normal_Marché 2002 filtre automatique" xfId="1"/>
    <cellStyle name="Pourcentage 2" xfId="11"/>
  </cellStyles>
  <dxfs count="307"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indexed="11"/>
        </patternFill>
      </fill>
    </dxf>
  </dxfs>
  <tableStyles count="0" defaultTableStyle="TableStyleMedium2" defaultPivotStyle="PivotStyleLight16"/>
  <colors>
    <mruColors>
      <color rgb="FFCC99FF"/>
      <color rgb="FF0070C0"/>
      <color rgb="FF66FF33"/>
      <color rgb="FFFF99CC"/>
      <color rgb="FF0066FF"/>
      <color rgb="FFF96F7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323850</xdr:colOff>
      <xdr:row>218</xdr:row>
      <xdr:rowOff>57150</xdr:rowOff>
    </xdr:from>
    <xdr:ext cx="5789295" cy="2485390"/>
    <xdr:pic>
      <xdr:nvPicPr>
        <xdr:cNvPr id="2" name="Imag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4975" y="30232350"/>
          <a:ext cx="5789295" cy="248539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323850</xdr:colOff>
      <xdr:row>132</xdr:row>
      <xdr:rowOff>57150</xdr:rowOff>
    </xdr:from>
    <xdr:ext cx="5789295" cy="2485390"/>
    <xdr:pic>
      <xdr:nvPicPr>
        <xdr:cNvPr id="2" name="Imag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4975" y="30232350"/>
          <a:ext cx="5789295" cy="248539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forum.excel-pratique.com/viewtopic.php?f=2&amp;t=103567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formations-excel.blogspot.fr/2016/03/formats-fichiers-excel-xlsx.html" TargetMode="External"/><Relationship Id="rId1" Type="http://schemas.openxmlformats.org/officeDocument/2006/relationships/hyperlink" Target="https://www.google.fr/webhp?sourceid=chrome-instant&amp;ion=1&amp;espv=2&amp;ie=UTF-8" TargetMode="External"/><Relationship Id="rId6" Type="http://schemas.openxmlformats.org/officeDocument/2006/relationships/hyperlink" Target="https://fr.wikipedia.org/wiki/Audit" TargetMode="External"/><Relationship Id="rId5" Type="http://schemas.openxmlformats.org/officeDocument/2006/relationships/hyperlink" Target="https://fr.wikipedia.org/wiki/Autocontr%C3%B4le" TargetMode="External"/><Relationship Id="rId4" Type="http://schemas.openxmlformats.org/officeDocument/2006/relationships/hyperlink" Target="https://forum.excel-pratique.com/memberlist.php?mode=viewprofile&amp;u=52939&amp;sid=1b0c51b60085bd5966a7c1d028939db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03567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tuto-office.fr/tutos/fonctions-excel-nb-nb-nb-vide-nbval-comptez-ses-cellules-videspleines/" TargetMode="External"/><Relationship Id="rId1" Type="http://schemas.openxmlformats.org/officeDocument/2006/relationships/hyperlink" Target="http://www.cijoint.fr/cjlink.php?file=cj200912/cijP8v4fNy.xls" TargetMode="External"/><Relationship Id="rId4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tuto-office.fr/tutos/fonctions-excel-nb-nb-nb-vide-nbval-comptez-ses-cellules-videspleines/" TargetMode="External"/><Relationship Id="rId1" Type="http://schemas.openxmlformats.org/officeDocument/2006/relationships/hyperlink" Target="http://www.cijoint.fr/cjlink.php?file=cj200912/cijP8v4fNy.xls" TargetMode="External"/><Relationship Id="rId4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forum.excel-pratique.com/memberlist.php?mode=viewprofile&amp;u=52939&amp;sid=1b0c51b60085bd5966a7c1d028939db0" TargetMode="External"/><Relationship Id="rId1" Type="http://schemas.openxmlformats.org/officeDocument/2006/relationships/hyperlink" Target="https://forum.excel-pratique.com/viewtopic.php?f=2&amp;t=103567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s://forum.excel-pratique.com/memberlist.php?mode=viewprofile&amp;u=52939&amp;sid=1b0c51b60085bd5966a7c1d028939db0" TargetMode="External"/><Relationship Id="rId1" Type="http://schemas.openxmlformats.org/officeDocument/2006/relationships/hyperlink" Target="https://forum.excel-pratique.com/viewtopic.php?f=2&amp;t=1035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7"/>
  <sheetViews>
    <sheetView showZeros="0" tabSelected="1" showWhiteSpace="0" zoomScale="61" zoomScaleNormal="61" zoomScalePageLayoutView="58" workbookViewId="0">
      <selection activeCell="AH10" sqref="AH10"/>
    </sheetView>
  </sheetViews>
  <sheetFormatPr baseColWidth="10" defaultRowHeight="15" x14ac:dyDescent="0.25"/>
  <cols>
    <col min="1" max="1" width="14.5703125" style="6" customWidth="1"/>
    <col min="2" max="6" width="11.42578125" style="6"/>
    <col min="7" max="7" width="8" style="6" customWidth="1"/>
    <col min="8" max="11" width="11.42578125" style="6"/>
    <col min="12" max="16" width="11.42578125" style="5"/>
    <col min="17" max="256" width="11.42578125" style="4"/>
    <col min="257" max="257" width="14.5703125" style="4" customWidth="1"/>
    <col min="258" max="262" width="11.42578125" style="4"/>
    <col min="263" max="263" width="8" style="4" customWidth="1"/>
    <col min="264" max="512" width="11.42578125" style="4"/>
    <col min="513" max="513" width="14.5703125" style="4" customWidth="1"/>
    <col min="514" max="518" width="11.42578125" style="4"/>
    <col min="519" max="519" width="8" style="4" customWidth="1"/>
    <col min="520" max="768" width="11.42578125" style="4"/>
    <col min="769" max="769" width="14.5703125" style="4" customWidth="1"/>
    <col min="770" max="774" width="11.42578125" style="4"/>
    <col min="775" max="775" width="8" style="4" customWidth="1"/>
    <col min="776" max="1024" width="11.42578125" style="4"/>
    <col min="1025" max="1025" width="14.5703125" style="4" customWidth="1"/>
    <col min="1026" max="1030" width="11.42578125" style="4"/>
    <col min="1031" max="1031" width="8" style="4" customWidth="1"/>
    <col min="1032" max="1280" width="11.42578125" style="4"/>
    <col min="1281" max="1281" width="14.5703125" style="4" customWidth="1"/>
    <col min="1282" max="1286" width="11.42578125" style="4"/>
    <col min="1287" max="1287" width="8" style="4" customWidth="1"/>
    <col min="1288" max="1536" width="11.42578125" style="4"/>
    <col min="1537" max="1537" width="14.5703125" style="4" customWidth="1"/>
    <col min="1538" max="1542" width="11.42578125" style="4"/>
    <col min="1543" max="1543" width="8" style="4" customWidth="1"/>
    <col min="1544" max="1792" width="11.42578125" style="4"/>
    <col min="1793" max="1793" width="14.5703125" style="4" customWidth="1"/>
    <col min="1794" max="1798" width="11.42578125" style="4"/>
    <col min="1799" max="1799" width="8" style="4" customWidth="1"/>
    <col min="1800" max="2048" width="11.42578125" style="4"/>
    <col min="2049" max="2049" width="14.5703125" style="4" customWidth="1"/>
    <col min="2050" max="2054" width="11.42578125" style="4"/>
    <col min="2055" max="2055" width="8" style="4" customWidth="1"/>
    <col min="2056" max="2304" width="11.42578125" style="4"/>
    <col min="2305" max="2305" width="14.5703125" style="4" customWidth="1"/>
    <col min="2306" max="2310" width="11.42578125" style="4"/>
    <col min="2311" max="2311" width="8" style="4" customWidth="1"/>
    <col min="2312" max="2560" width="11.42578125" style="4"/>
    <col min="2561" max="2561" width="14.5703125" style="4" customWidth="1"/>
    <col min="2562" max="2566" width="11.42578125" style="4"/>
    <col min="2567" max="2567" width="8" style="4" customWidth="1"/>
    <col min="2568" max="2816" width="11.42578125" style="4"/>
    <col min="2817" max="2817" width="14.5703125" style="4" customWidth="1"/>
    <col min="2818" max="2822" width="11.42578125" style="4"/>
    <col min="2823" max="2823" width="8" style="4" customWidth="1"/>
    <col min="2824" max="3072" width="11.42578125" style="4"/>
    <col min="3073" max="3073" width="14.5703125" style="4" customWidth="1"/>
    <col min="3074" max="3078" width="11.42578125" style="4"/>
    <col min="3079" max="3079" width="8" style="4" customWidth="1"/>
    <col min="3080" max="3328" width="11.42578125" style="4"/>
    <col min="3329" max="3329" width="14.5703125" style="4" customWidth="1"/>
    <col min="3330" max="3334" width="11.42578125" style="4"/>
    <col min="3335" max="3335" width="8" style="4" customWidth="1"/>
    <col min="3336" max="3584" width="11.42578125" style="4"/>
    <col min="3585" max="3585" width="14.5703125" style="4" customWidth="1"/>
    <col min="3586" max="3590" width="11.42578125" style="4"/>
    <col min="3591" max="3591" width="8" style="4" customWidth="1"/>
    <col min="3592" max="3840" width="11.42578125" style="4"/>
    <col min="3841" max="3841" width="14.5703125" style="4" customWidth="1"/>
    <col min="3842" max="3846" width="11.42578125" style="4"/>
    <col min="3847" max="3847" width="8" style="4" customWidth="1"/>
    <col min="3848" max="4096" width="11.42578125" style="4"/>
    <col min="4097" max="4097" width="14.5703125" style="4" customWidth="1"/>
    <col min="4098" max="4102" width="11.42578125" style="4"/>
    <col min="4103" max="4103" width="8" style="4" customWidth="1"/>
    <col min="4104" max="4352" width="11.42578125" style="4"/>
    <col min="4353" max="4353" width="14.5703125" style="4" customWidth="1"/>
    <col min="4354" max="4358" width="11.42578125" style="4"/>
    <col min="4359" max="4359" width="8" style="4" customWidth="1"/>
    <col min="4360" max="4608" width="11.42578125" style="4"/>
    <col min="4609" max="4609" width="14.5703125" style="4" customWidth="1"/>
    <col min="4610" max="4614" width="11.42578125" style="4"/>
    <col min="4615" max="4615" width="8" style="4" customWidth="1"/>
    <col min="4616" max="4864" width="11.42578125" style="4"/>
    <col min="4865" max="4865" width="14.5703125" style="4" customWidth="1"/>
    <col min="4866" max="4870" width="11.42578125" style="4"/>
    <col min="4871" max="4871" width="8" style="4" customWidth="1"/>
    <col min="4872" max="5120" width="11.42578125" style="4"/>
    <col min="5121" max="5121" width="14.5703125" style="4" customWidth="1"/>
    <col min="5122" max="5126" width="11.42578125" style="4"/>
    <col min="5127" max="5127" width="8" style="4" customWidth="1"/>
    <col min="5128" max="5376" width="11.42578125" style="4"/>
    <col min="5377" max="5377" width="14.5703125" style="4" customWidth="1"/>
    <col min="5378" max="5382" width="11.42578125" style="4"/>
    <col min="5383" max="5383" width="8" style="4" customWidth="1"/>
    <col min="5384" max="5632" width="11.42578125" style="4"/>
    <col min="5633" max="5633" width="14.5703125" style="4" customWidth="1"/>
    <col min="5634" max="5638" width="11.42578125" style="4"/>
    <col min="5639" max="5639" width="8" style="4" customWidth="1"/>
    <col min="5640" max="5888" width="11.42578125" style="4"/>
    <col min="5889" max="5889" width="14.5703125" style="4" customWidth="1"/>
    <col min="5890" max="5894" width="11.42578125" style="4"/>
    <col min="5895" max="5895" width="8" style="4" customWidth="1"/>
    <col min="5896" max="6144" width="11.42578125" style="4"/>
    <col min="6145" max="6145" width="14.5703125" style="4" customWidth="1"/>
    <col min="6146" max="6150" width="11.42578125" style="4"/>
    <col min="6151" max="6151" width="8" style="4" customWidth="1"/>
    <col min="6152" max="6400" width="11.42578125" style="4"/>
    <col min="6401" max="6401" width="14.5703125" style="4" customWidth="1"/>
    <col min="6402" max="6406" width="11.42578125" style="4"/>
    <col min="6407" max="6407" width="8" style="4" customWidth="1"/>
    <col min="6408" max="6656" width="11.42578125" style="4"/>
    <col min="6657" max="6657" width="14.5703125" style="4" customWidth="1"/>
    <col min="6658" max="6662" width="11.42578125" style="4"/>
    <col min="6663" max="6663" width="8" style="4" customWidth="1"/>
    <col min="6664" max="6912" width="11.42578125" style="4"/>
    <col min="6913" max="6913" width="14.5703125" style="4" customWidth="1"/>
    <col min="6914" max="6918" width="11.42578125" style="4"/>
    <col min="6919" max="6919" width="8" style="4" customWidth="1"/>
    <col min="6920" max="7168" width="11.42578125" style="4"/>
    <col min="7169" max="7169" width="14.5703125" style="4" customWidth="1"/>
    <col min="7170" max="7174" width="11.42578125" style="4"/>
    <col min="7175" max="7175" width="8" style="4" customWidth="1"/>
    <col min="7176" max="7424" width="11.42578125" style="4"/>
    <col min="7425" max="7425" width="14.5703125" style="4" customWidth="1"/>
    <col min="7426" max="7430" width="11.42578125" style="4"/>
    <col min="7431" max="7431" width="8" style="4" customWidth="1"/>
    <col min="7432" max="7680" width="11.42578125" style="4"/>
    <col min="7681" max="7681" width="14.5703125" style="4" customWidth="1"/>
    <col min="7682" max="7686" width="11.42578125" style="4"/>
    <col min="7687" max="7687" width="8" style="4" customWidth="1"/>
    <col min="7688" max="7936" width="11.42578125" style="4"/>
    <col min="7937" max="7937" width="14.5703125" style="4" customWidth="1"/>
    <col min="7938" max="7942" width="11.42578125" style="4"/>
    <col min="7943" max="7943" width="8" style="4" customWidth="1"/>
    <col min="7944" max="8192" width="11.42578125" style="4"/>
    <col min="8193" max="8193" width="14.5703125" style="4" customWidth="1"/>
    <col min="8194" max="8198" width="11.42578125" style="4"/>
    <col min="8199" max="8199" width="8" style="4" customWidth="1"/>
    <col min="8200" max="8448" width="11.42578125" style="4"/>
    <col min="8449" max="8449" width="14.5703125" style="4" customWidth="1"/>
    <col min="8450" max="8454" width="11.42578125" style="4"/>
    <col min="8455" max="8455" width="8" style="4" customWidth="1"/>
    <col min="8456" max="8704" width="11.42578125" style="4"/>
    <col min="8705" max="8705" width="14.5703125" style="4" customWidth="1"/>
    <col min="8706" max="8710" width="11.42578125" style="4"/>
    <col min="8711" max="8711" width="8" style="4" customWidth="1"/>
    <col min="8712" max="8960" width="11.42578125" style="4"/>
    <col min="8961" max="8961" width="14.5703125" style="4" customWidth="1"/>
    <col min="8962" max="8966" width="11.42578125" style="4"/>
    <col min="8967" max="8967" width="8" style="4" customWidth="1"/>
    <col min="8968" max="9216" width="11.42578125" style="4"/>
    <col min="9217" max="9217" width="14.5703125" style="4" customWidth="1"/>
    <col min="9218" max="9222" width="11.42578125" style="4"/>
    <col min="9223" max="9223" width="8" style="4" customWidth="1"/>
    <col min="9224" max="9472" width="11.42578125" style="4"/>
    <col min="9473" max="9473" width="14.5703125" style="4" customWidth="1"/>
    <col min="9474" max="9478" width="11.42578125" style="4"/>
    <col min="9479" max="9479" width="8" style="4" customWidth="1"/>
    <col min="9480" max="9728" width="11.42578125" style="4"/>
    <col min="9729" max="9729" width="14.5703125" style="4" customWidth="1"/>
    <col min="9730" max="9734" width="11.42578125" style="4"/>
    <col min="9735" max="9735" width="8" style="4" customWidth="1"/>
    <col min="9736" max="9984" width="11.42578125" style="4"/>
    <col min="9985" max="9985" width="14.5703125" style="4" customWidth="1"/>
    <col min="9986" max="9990" width="11.42578125" style="4"/>
    <col min="9991" max="9991" width="8" style="4" customWidth="1"/>
    <col min="9992" max="10240" width="11.42578125" style="4"/>
    <col min="10241" max="10241" width="14.5703125" style="4" customWidth="1"/>
    <col min="10242" max="10246" width="11.42578125" style="4"/>
    <col min="10247" max="10247" width="8" style="4" customWidth="1"/>
    <col min="10248" max="10496" width="11.42578125" style="4"/>
    <col min="10497" max="10497" width="14.5703125" style="4" customWidth="1"/>
    <col min="10498" max="10502" width="11.42578125" style="4"/>
    <col min="10503" max="10503" width="8" style="4" customWidth="1"/>
    <col min="10504" max="10752" width="11.42578125" style="4"/>
    <col min="10753" max="10753" width="14.5703125" style="4" customWidth="1"/>
    <col min="10754" max="10758" width="11.42578125" style="4"/>
    <col min="10759" max="10759" width="8" style="4" customWidth="1"/>
    <col min="10760" max="11008" width="11.42578125" style="4"/>
    <col min="11009" max="11009" width="14.5703125" style="4" customWidth="1"/>
    <col min="11010" max="11014" width="11.42578125" style="4"/>
    <col min="11015" max="11015" width="8" style="4" customWidth="1"/>
    <col min="11016" max="11264" width="11.42578125" style="4"/>
    <col min="11265" max="11265" width="14.5703125" style="4" customWidth="1"/>
    <col min="11266" max="11270" width="11.42578125" style="4"/>
    <col min="11271" max="11271" width="8" style="4" customWidth="1"/>
    <col min="11272" max="11520" width="11.42578125" style="4"/>
    <col min="11521" max="11521" width="14.5703125" style="4" customWidth="1"/>
    <col min="11522" max="11526" width="11.42578125" style="4"/>
    <col min="11527" max="11527" width="8" style="4" customWidth="1"/>
    <col min="11528" max="11776" width="11.42578125" style="4"/>
    <col min="11777" max="11777" width="14.5703125" style="4" customWidth="1"/>
    <col min="11778" max="11782" width="11.42578125" style="4"/>
    <col min="11783" max="11783" width="8" style="4" customWidth="1"/>
    <col min="11784" max="12032" width="11.42578125" style="4"/>
    <col min="12033" max="12033" width="14.5703125" style="4" customWidth="1"/>
    <col min="12034" max="12038" width="11.42578125" style="4"/>
    <col min="12039" max="12039" width="8" style="4" customWidth="1"/>
    <col min="12040" max="12288" width="11.42578125" style="4"/>
    <col min="12289" max="12289" width="14.5703125" style="4" customWidth="1"/>
    <col min="12290" max="12294" width="11.42578125" style="4"/>
    <col min="12295" max="12295" width="8" style="4" customWidth="1"/>
    <col min="12296" max="12544" width="11.42578125" style="4"/>
    <col min="12545" max="12545" width="14.5703125" style="4" customWidth="1"/>
    <col min="12546" max="12550" width="11.42578125" style="4"/>
    <col min="12551" max="12551" width="8" style="4" customWidth="1"/>
    <col min="12552" max="12800" width="11.42578125" style="4"/>
    <col min="12801" max="12801" width="14.5703125" style="4" customWidth="1"/>
    <col min="12802" max="12806" width="11.42578125" style="4"/>
    <col min="12807" max="12807" width="8" style="4" customWidth="1"/>
    <col min="12808" max="13056" width="11.42578125" style="4"/>
    <col min="13057" max="13057" width="14.5703125" style="4" customWidth="1"/>
    <col min="13058" max="13062" width="11.42578125" style="4"/>
    <col min="13063" max="13063" width="8" style="4" customWidth="1"/>
    <col min="13064" max="13312" width="11.42578125" style="4"/>
    <col min="13313" max="13313" width="14.5703125" style="4" customWidth="1"/>
    <col min="13314" max="13318" width="11.42578125" style="4"/>
    <col min="13319" max="13319" width="8" style="4" customWidth="1"/>
    <col min="13320" max="13568" width="11.42578125" style="4"/>
    <col min="13569" max="13569" width="14.5703125" style="4" customWidth="1"/>
    <col min="13570" max="13574" width="11.42578125" style="4"/>
    <col min="13575" max="13575" width="8" style="4" customWidth="1"/>
    <col min="13576" max="13824" width="11.42578125" style="4"/>
    <col min="13825" max="13825" width="14.5703125" style="4" customWidth="1"/>
    <col min="13826" max="13830" width="11.42578125" style="4"/>
    <col min="13831" max="13831" width="8" style="4" customWidth="1"/>
    <col min="13832" max="14080" width="11.42578125" style="4"/>
    <col min="14081" max="14081" width="14.5703125" style="4" customWidth="1"/>
    <col min="14082" max="14086" width="11.42578125" style="4"/>
    <col min="14087" max="14087" width="8" style="4" customWidth="1"/>
    <col min="14088" max="14336" width="11.42578125" style="4"/>
    <col min="14337" max="14337" width="14.5703125" style="4" customWidth="1"/>
    <col min="14338" max="14342" width="11.42578125" style="4"/>
    <col min="14343" max="14343" width="8" style="4" customWidth="1"/>
    <col min="14344" max="14592" width="11.42578125" style="4"/>
    <col min="14593" max="14593" width="14.5703125" style="4" customWidth="1"/>
    <col min="14594" max="14598" width="11.42578125" style="4"/>
    <col min="14599" max="14599" width="8" style="4" customWidth="1"/>
    <col min="14600" max="14848" width="11.42578125" style="4"/>
    <col min="14849" max="14849" width="14.5703125" style="4" customWidth="1"/>
    <col min="14850" max="14854" width="11.42578125" style="4"/>
    <col min="14855" max="14855" width="8" style="4" customWidth="1"/>
    <col min="14856" max="15104" width="11.42578125" style="4"/>
    <col min="15105" max="15105" width="14.5703125" style="4" customWidth="1"/>
    <col min="15106" max="15110" width="11.42578125" style="4"/>
    <col min="15111" max="15111" width="8" style="4" customWidth="1"/>
    <col min="15112" max="15360" width="11.42578125" style="4"/>
    <col min="15361" max="15361" width="14.5703125" style="4" customWidth="1"/>
    <col min="15362" max="15366" width="11.42578125" style="4"/>
    <col min="15367" max="15367" width="8" style="4" customWidth="1"/>
    <col min="15368" max="15616" width="11.42578125" style="4"/>
    <col min="15617" max="15617" width="14.5703125" style="4" customWidth="1"/>
    <col min="15618" max="15622" width="11.42578125" style="4"/>
    <col min="15623" max="15623" width="8" style="4" customWidth="1"/>
    <col min="15624" max="15872" width="11.42578125" style="4"/>
    <col min="15873" max="15873" width="14.5703125" style="4" customWidth="1"/>
    <col min="15874" max="15878" width="11.42578125" style="4"/>
    <col min="15879" max="15879" width="8" style="4" customWidth="1"/>
    <col min="15880" max="16128" width="11.42578125" style="4"/>
    <col min="16129" max="16129" width="14.5703125" style="4" customWidth="1"/>
    <col min="16130" max="16134" width="11.42578125" style="4"/>
    <col min="16135" max="16135" width="8" style="4" customWidth="1"/>
    <col min="16136" max="16384" width="11.42578125" style="4"/>
  </cols>
  <sheetData>
    <row r="1" spans="1:39" ht="39.950000000000003" customHeight="1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8"/>
      <c r="M1" s="18"/>
      <c r="N1" s="18"/>
      <c r="O1" s="18"/>
      <c r="P1" s="18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3"/>
      <c r="AE1" s="13"/>
      <c r="AF1" s="13"/>
      <c r="AG1" s="13"/>
      <c r="AH1" s="13"/>
      <c r="AI1" s="13"/>
      <c r="AJ1" s="13"/>
      <c r="AK1" s="13"/>
      <c r="AL1" s="13"/>
      <c r="AM1" s="13"/>
    </row>
    <row r="2" spans="1:39" ht="39.950000000000003" customHeight="1" x14ac:dyDescent="0.25">
      <c r="A2" s="11"/>
      <c r="B2" s="27" t="s">
        <v>488</v>
      </c>
      <c r="C2" s="11"/>
      <c r="D2" s="11"/>
      <c r="E2" s="11"/>
      <c r="F2" s="11"/>
      <c r="G2" s="11"/>
      <c r="H2" s="11"/>
      <c r="I2" s="11"/>
      <c r="J2" s="11"/>
      <c r="K2" s="11"/>
      <c r="L2" s="18"/>
      <c r="M2" s="18"/>
      <c r="N2" s="18"/>
      <c r="O2" s="18"/>
      <c r="P2" s="18"/>
      <c r="Q2" s="14"/>
      <c r="R2" s="14"/>
      <c r="S2" s="14"/>
      <c r="T2" s="14"/>
      <c r="U2" s="14"/>
      <c r="V2" s="14"/>
      <c r="W2" s="26"/>
      <c r="X2" s="22"/>
      <c r="Y2" s="22"/>
      <c r="Z2" s="22"/>
      <c r="AA2" s="26" t="s">
        <v>493</v>
      </c>
      <c r="AB2" s="14"/>
      <c r="AC2" s="14"/>
      <c r="AD2" s="13"/>
      <c r="AE2" s="13"/>
      <c r="AF2" s="13"/>
      <c r="AG2" s="13"/>
      <c r="AH2" s="13"/>
      <c r="AI2" s="13"/>
      <c r="AJ2" s="13"/>
      <c r="AK2" s="13"/>
      <c r="AL2" s="13"/>
      <c r="AM2" s="13"/>
    </row>
    <row r="3" spans="1:39" ht="39.950000000000003" customHeight="1" x14ac:dyDescent="0.25">
      <c r="A3" s="11"/>
      <c r="B3" s="23" t="s">
        <v>20</v>
      </c>
      <c r="C3" s="11"/>
      <c r="D3" s="11"/>
      <c r="E3" s="11"/>
      <c r="F3" s="11"/>
      <c r="G3" s="11"/>
      <c r="H3" s="11"/>
      <c r="I3" s="11"/>
      <c r="J3" s="11"/>
      <c r="K3" s="11"/>
      <c r="L3" s="18"/>
      <c r="M3" s="18"/>
      <c r="N3" s="18"/>
      <c r="O3" s="18"/>
      <c r="P3" s="18"/>
      <c r="Q3" s="14"/>
      <c r="R3" s="14"/>
      <c r="S3" s="14"/>
      <c r="T3" s="14"/>
      <c r="U3" s="14"/>
      <c r="V3" s="14"/>
      <c r="W3" s="22"/>
      <c r="X3" s="22"/>
      <c r="Y3" s="22"/>
      <c r="Z3" s="22"/>
      <c r="AA3" s="26"/>
      <c r="AB3" s="14"/>
      <c r="AC3" s="14"/>
      <c r="AD3" s="13"/>
      <c r="AE3" s="13"/>
      <c r="AF3" s="13"/>
      <c r="AG3" s="13"/>
      <c r="AH3" s="13"/>
      <c r="AI3" s="13"/>
      <c r="AJ3" s="13"/>
      <c r="AK3" s="13"/>
      <c r="AL3" s="13"/>
      <c r="AM3" s="13"/>
    </row>
    <row r="4" spans="1:39" ht="39.950000000000003" customHeight="1" x14ac:dyDescent="0.25">
      <c r="A4" s="11"/>
      <c r="B4" s="25"/>
      <c r="C4" s="11"/>
      <c r="D4" s="11"/>
      <c r="E4" s="11"/>
      <c r="F4" s="11"/>
      <c r="G4" s="11"/>
      <c r="H4" s="11"/>
      <c r="I4" s="11"/>
      <c r="J4" s="11"/>
      <c r="K4" s="11"/>
      <c r="L4" s="18"/>
      <c r="M4" s="18"/>
      <c r="N4" s="18"/>
      <c r="O4" s="18"/>
      <c r="P4" s="18"/>
      <c r="Q4" s="14"/>
      <c r="R4" s="14"/>
      <c r="S4" s="14"/>
      <c r="T4" s="14"/>
      <c r="U4" s="14"/>
      <c r="V4" s="14"/>
      <c r="W4" s="22"/>
      <c r="X4" s="22"/>
      <c r="Y4" s="22"/>
      <c r="Z4" s="22"/>
      <c r="AA4" s="26"/>
      <c r="AB4" s="14"/>
      <c r="AC4" s="14"/>
      <c r="AD4" s="13"/>
      <c r="AE4" s="13"/>
      <c r="AF4" s="13"/>
      <c r="AG4" s="13"/>
      <c r="AH4" s="13"/>
      <c r="AI4" s="13"/>
      <c r="AJ4" s="13"/>
      <c r="AK4" s="13"/>
      <c r="AL4" s="13"/>
      <c r="AM4" s="13"/>
    </row>
    <row r="5" spans="1:39" ht="39.950000000000003" customHeight="1" x14ac:dyDescent="0.25">
      <c r="A5" s="11"/>
      <c r="B5" s="23" t="s">
        <v>19</v>
      </c>
      <c r="C5" s="11"/>
      <c r="D5" s="11"/>
      <c r="E5" s="11"/>
      <c r="F5" s="11"/>
      <c r="G5" s="11"/>
      <c r="H5" s="11"/>
      <c r="I5" s="18"/>
      <c r="J5" s="11"/>
      <c r="K5" s="11"/>
      <c r="L5" s="18"/>
      <c r="M5" s="18"/>
      <c r="N5" s="18"/>
      <c r="O5" s="18"/>
      <c r="P5" s="18"/>
      <c r="Q5" s="14"/>
      <c r="R5" s="14"/>
      <c r="S5" s="14"/>
      <c r="T5" s="14"/>
      <c r="U5" s="14"/>
      <c r="V5" s="14"/>
      <c r="W5" s="14"/>
      <c r="X5" s="14"/>
      <c r="Y5" s="14"/>
      <c r="Z5" s="24"/>
      <c r="AA5" s="166" t="s">
        <v>495</v>
      </c>
      <c r="AB5" s="14"/>
      <c r="AC5" s="14"/>
      <c r="AD5" s="13"/>
      <c r="AE5" s="13"/>
      <c r="AF5" s="13"/>
      <c r="AG5" s="13"/>
      <c r="AH5" s="13"/>
      <c r="AI5" s="13"/>
      <c r="AJ5" s="13"/>
      <c r="AK5" s="13"/>
      <c r="AL5" s="13"/>
      <c r="AM5" s="13"/>
    </row>
    <row r="6" spans="1:39" ht="39.950000000000003" customHeight="1" x14ac:dyDescent="0.25">
      <c r="A6" s="11"/>
      <c r="B6" s="23"/>
      <c r="C6" s="11"/>
      <c r="D6" s="11"/>
      <c r="E6" s="11"/>
      <c r="F6" s="11"/>
      <c r="G6" s="11"/>
      <c r="H6" s="11"/>
      <c r="I6" s="18"/>
      <c r="J6" s="11"/>
      <c r="K6" s="11"/>
      <c r="L6" s="18"/>
      <c r="M6" s="18"/>
      <c r="N6" s="18"/>
      <c r="O6" s="18"/>
      <c r="P6" s="18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3"/>
      <c r="AE6" s="13"/>
      <c r="AF6" s="13"/>
      <c r="AG6" s="13"/>
      <c r="AH6" s="13"/>
      <c r="AI6" s="13"/>
      <c r="AJ6" s="13"/>
      <c r="AK6" s="13"/>
      <c r="AL6" s="13"/>
      <c r="AM6" s="13"/>
    </row>
    <row r="7" spans="1:39" ht="40.5" customHeight="1" x14ac:dyDescent="0.2">
      <c r="A7" s="11"/>
      <c r="B7" s="572" t="s">
        <v>494</v>
      </c>
      <c r="C7" s="572"/>
      <c r="D7" s="572"/>
      <c r="E7" s="572"/>
      <c r="F7" s="572"/>
      <c r="G7" s="572"/>
      <c r="H7" s="572"/>
      <c r="I7" s="572"/>
      <c r="J7" s="572"/>
      <c r="K7" s="572"/>
      <c r="L7" s="572"/>
      <c r="M7" s="572"/>
      <c r="N7" s="572"/>
      <c r="O7" s="572"/>
      <c r="P7" s="572"/>
      <c r="Q7" s="572"/>
      <c r="R7" s="572"/>
      <c r="S7" s="572"/>
      <c r="T7" s="572"/>
      <c r="U7" s="572"/>
      <c r="V7" s="572"/>
      <c r="W7" s="572"/>
      <c r="X7" s="572"/>
      <c r="Y7" s="572"/>
      <c r="Z7" s="572"/>
      <c r="AA7" s="572"/>
      <c r="AB7" s="572"/>
      <c r="AC7" s="14"/>
      <c r="AD7" s="13"/>
      <c r="AE7" s="13"/>
      <c r="AF7" s="13"/>
      <c r="AG7" s="13"/>
      <c r="AH7" s="13"/>
      <c r="AI7" s="13"/>
      <c r="AJ7" s="13"/>
      <c r="AK7" s="13"/>
      <c r="AL7" s="13"/>
      <c r="AM7" s="13"/>
    </row>
    <row r="8" spans="1:39" ht="40.5" customHeight="1" x14ac:dyDescent="0.2">
      <c r="A8" s="11"/>
      <c r="B8" s="572"/>
      <c r="C8" s="572"/>
      <c r="D8" s="572"/>
      <c r="E8" s="572"/>
      <c r="F8" s="572"/>
      <c r="G8" s="572"/>
      <c r="H8" s="572"/>
      <c r="I8" s="572"/>
      <c r="J8" s="572"/>
      <c r="K8" s="572"/>
      <c r="L8" s="572"/>
      <c r="M8" s="572"/>
      <c r="N8" s="572"/>
      <c r="O8" s="572"/>
      <c r="P8" s="572"/>
      <c r="Q8" s="572"/>
      <c r="R8" s="572"/>
      <c r="S8" s="572"/>
      <c r="T8" s="572"/>
      <c r="U8" s="572"/>
      <c r="V8" s="572"/>
      <c r="W8" s="572"/>
      <c r="X8" s="572"/>
      <c r="Y8" s="572"/>
      <c r="Z8" s="572"/>
      <c r="AA8" s="572"/>
      <c r="AB8" s="572"/>
      <c r="AC8" s="14"/>
      <c r="AD8" s="13"/>
      <c r="AE8" s="13"/>
      <c r="AF8" s="13"/>
      <c r="AG8" s="13"/>
      <c r="AH8" s="13"/>
      <c r="AI8" s="13"/>
      <c r="AJ8" s="13"/>
      <c r="AK8" s="13"/>
      <c r="AL8" s="13"/>
      <c r="AM8" s="13"/>
    </row>
    <row r="9" spans="1:39" ht="40.5" customHeight="1" x14ac:dyDescent="0.35">
      <c r="A9" s="573"/>
      <c r="B9" s="574" t="s">
        <v>489</v>
      </c>
      <c r="C9" s="574"/>
      <c r="D9" s="574"/>
      <c r="E9" s="574"/>
      <c r="F9" s="574"/>
      <c r="G9" s="379"/>
      <c r="H9" s="379"/>
      <c r="I9" s="379"/>
      <c r="J9" s="379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/>
      <c r="Z9" s="379"/>
      <c r="AA9" s="379"/>
      <c r="AB9" s="379"/>
      <c r="AC9" s="14"/>
      <c r="AD9" s="13"/>
      <c r="AE9" s="13"/>
      <c r="AF9" s="13"/>
      <c r="AG9" s="13"/>
      <c r="AH9" s="13"/>
      <c r="AI9" s="13"/>
      <c r="AJ9" s="13"/>
      <c r="AK9" s="13"/>
      <c r="AL9" s="13"/>
      <c r="AM9" s="13"/>
    </row>
    <row r="10" spans="1:39" ht="40.5" customHeight="1" x14ac:dyDescent="0.2">
      <c r="A10" s="11"/>
      <c r="B10" s="572" t="s">
        <v>490</v>
      </c>
      <c r="C10" s="572"/>
      <c r="D10" s="572"/>
      <c r="E10" s="572"/>
      <c r="F10" s="572"/>
      <c r="G10" s="572"/>
      <c r="H10" s="572"/>
      <c r="I10" s="572"/>
      <c r="J10" s="572"/>
      <c r="K10" s="572"/>
      <c r="L10" s="572"/>
      <c r="M10" s="572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14"/>
      <c r="AD10" s="13"/>
      <c r="AE10" s="13"/>
      <c r="AF10" s="13"/>
      <c r="AG10" s="13"/>
      <c r="AH10" s="13"/>
      <c r="AI10" s="13"/>
      <c r="AJ10" s="13"/>
      <c r="AK10" s="13"/>
      <c r="AL10" s="13"/>
      <c r="AM10" s="13"/>
    </row>
    <row r="11" spans="1:39" ht="40.5" customHeight="1" x14ac:dyDescent="0.2">
      <c r="A11" s="11"/>
      <c r="B11" s="572"/>
      <c r="C11" s="572"/>
      <c r="D11" s="572"/>
      <c r="E11" s="572"/>
      <c r="F11" s="572"/>
      <c r="G11" s="572"/>
      <c r="H11" s="572"/>
      <c r="I11" s="572"/>
      <c r="J11" s="572"/>
      <c r="K11" s="572"/>
      <c r="L11" s="572"/>
      <c r="M11" s="572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14"/>
      <c r="AD11" s="13"/>
      <c r="AE11" s="13"/>
      <c r="AF11" s="13"/>
      <c r="AG11" s="13"/>
      <c r="AH11" s="13"/>
      <c r="AI11" s="13"/>
      <c r="AJ11" s="13"/>
      <c r="AK11" s="13"/>
      <c r="AL11" s="13"/>
      <c r="AM11" s="13"/>
    </row>
    <row r="12" spans="1:39" ht="40.5" customHeight="1" x14ac:dyDescent="0.35">
      <c r="A12" s="573"/>
      <c r="B12" s="574" t="s">
        <v>492</v>
      </c>
      <c r="C12" s="574"/>
      <c r="D12" s="574"/>
      <c r="E12" s="574"/>
      <c r="F12" s="574"/>
      <c r="G12" s="12"/>
      <c r="H12" s="12"/>
      <c r="I12" s="14"/>
      <c r="J12" s="14"/>
      <c r="K12" s="14"/>
      <c r="L12" s="380"/>
      <c r="M12" s="380"/>
      <c r="N12" s="380"/>
      <c r="O12" s="380"/>
      <c r="P12" s="380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3"/>
      <c r="AE12" s="13"/>
      <c r="AF12" s="13"/>
      <c r="AG12" s="13"/>
      <c r="AH12" s="13"/>
      <c r="AI12" s="13"/>
      <c r="AJ12" s="13"/>
      <c r="AK12" s="13"/>
      <c r="AL12" s="13"/>
      <c r="AM12" s="13"/>
    </row>
    <row r="13" spans="1:39" ht="40.5" customHeight="1" x14ac:dyDescent="0.2">
      <c r="A13" s="11"/>
      <c r="B13" s="572" t="s">
        <v>491</v>
      </c>
      <c r="C13" s="572"/>
      <c r="D13" s="572"/>
      <c r="E13" s="572"/>
      <c r="F13" s="572"/>
      <c r="G13" s="572"/>
      <c r="H13" s="572"/>
      <c r="I13" s="572"/>
      <c r="J13" s="572"/>
      <c r="K13" s="572"/>
      <c r="L13" s="572"/>
      <c r="M13" s="572"/>
      <c r="N13" s="572"/>
      <c r="O13" s="572"/>
      <c r="P13" s="572"/>
      <c r="Q13" s="572"/>
      <c r="R13" s="572"/>
      <c r="S13" s="572"/>
      <c r="T13" s="572"/>
      <c r="U13" s="572"/>
      <c r="V13" s="572"/>
      <c r="W13" s="572"/>
      <c r="X13" s="572"/>
      <c r="Y13" s="572"/>
      <c r="Z13" s="572"/>
      <c r="AA13" s="572"/>
      <c r="AB13" s="572"/>
      <c r="AC13" s="14"/>
      <c r="AD13" s="13"/>
      <c r="AE13" s="13"/>
      <c r="AF13" s="13"/>
      <c r="AG13" s="13"/>
      <c r="AH13" s="13"/>
      <c r="AI13" s="13"/>
      <c r="AJ13" s="13"/>
      <c r="AK13" s="13"/>
      <c r="AL13" s="13"/>
      <c r="AM13" s="13"/>
    </row>
    <row r="14" spans="1:39" ht="40.5" customHeight="1" x14ac:dyDescent="0.2">
      <c r="A14" s="11"/>
      <c r="B14" s="572"/>
      <c r="C14" s="572"/>
      <c r="D14" s="572"/>
      <c r="E14" s="572"/>
      <c r="F14" s="572"/>
      <c r="G14" s="572"/>
      <c r="H14" s="572"/>
      <c r="I14" s="572"/>
      <c r="J14" s="572"/>
      <c r="K14" s="572"/>
      <c r="L14" s="572"/>
      <c r="M14" s="572"/>
      <c r="N14" s="572"/>
      <c r="O14" s="572"/>
      <c r="P14" s="572"/>
      <c r="Q14" s="572"/>
      <c r="R14" s="572"/>
      <c r="S14" s="572"/>
      <c r="T14" s="572"/>
      <c r="U14" s="572"/>
      <c r="V14" s="572"/>
      <c r="W14" s="572"/>
      <c r="X14" s="572"/>
      <c r="Y14" s="572"/>
      <c r="Z14" s="572"/>
      <c r="AA14" s="572"/>
      <c r="AB14" s="572"/>
      <c r="AC14" s="14"/>
      <c r="AD14" s="13"/>
      <c r="AE14" s="13"/>
      <c r="AF14" s="13"/>
      <c r="AG14" s="13"/>
      <c r="AH14" s="13"/>
      <c r="AI14" s="13"/>
      <c r="AJ14" s="13"/>
      <c r="AK14" s="13"/>
      <c r="AL14" s="13"/>
      <c r="AM14" s="13"/>
    </row>
    <row r="15" spans="1:39" ht="39.950000000000003" customHeight="1" x14ac:dyDescent="0.25">
      <c r="A15" s="11"/>
      <c r="B15" s="23"/>
      <c r="C15" s="11"/>
      <c r="D15" s="11"/>
      <c r="E15" s="11"/>
      <c r="F15" s="11"/>
      <c r="G15" s="11"/>
      <c r="H15" s="11"/>
      <c r="I15" s="18"/>
      <c r="J15" s="11"/>
      <c r="K15" s="11"/>
      <c r="L15" s="18"/>
      <c r="M15" s="18"/>
      <c r="N15" s="18"/>
      <c r="O15" s="18"/>
      <c r="P15" s="18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3"/>
      <c r="AE15" s="13"/>
      <c r="AF15" s="13"/>
      <c r="AG15" s="13"/>
      <c r="AH15" s="13"/>
      <c r="AI15" s="13"/>
      <c r="AJ15" s="13"/>
      <c r="AK15" s="13"/>
      <c r="AL15" s="13"/>
      <c r="AM15" s="13"/>
    </row>
    <row r="16" spans="1:39" ht="39.950000000000003" customHeight="1" x14ac:dyDescent="0.25">
      <c r="A16" s="11"/>
      <c r="B16" s="20" t="s">
        <v>482</v>
      </c>
      <c r="C16" s="11"/>
      <c r="D16" s="11"/>
      <c r="E16" s="11"/>
      <c r="F16" s="11"/>
      <c r="G16" s="11"/>
      <c r="H16" s="11"/>
      <c r="I16" s="18"/>
      <c r="J16" s="11"/>
      <c r="K16" s="11"/>
      <c r="L16" s="18"/>
      <c r="M16" s="18"/>
      <c r="N16" s="18"/>
      <c r="O16" s="18"/>
      <c r="P16" s="18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3"/>
      <c r="AE16" s="13"/>
      <c r="AF16" s="13"/>
      <c r="AG16" s="13"/>
      <c r="AH16" s="13"/>
      <c r="AI16" s="13"/>
      <c r="AJ16" s="13"/>
      <c r="AK16" s="13"/>
      <c r="AL16" s="13"/>
      <c r="AM16" s="13"/>
    </row>
    <row r="17" spans="1:39" ht="39.950000000000003" customHeight="1" x14ac:dyDescent="0.25">
      <c r="A17" s="11"/>
      <c r="B17" s="20"/>
      <c r="C17" s="20"/>
      <c r="D17" s="20"/>
      <c r="E17" s="11"/>
      <c r="F17" s="11"/>
      <c r="G17" s="11"/>
      <c r="H17" s="11"/>
      <c r="I17" s="18"/>
      <c r="J17" s="11"/>
      <c r="K17" s="11"/>
      <c r="L17" s="14"/>
      <c r="M17" s="14"/>
      <c r="N17" s="14"/>
      <c r="O17" s="18"/>
      <c r="P17" s="18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3"/>
      <c r="AE17" s="13"/>
      <c r="AF17" s="13"/>
      <c r="AG17" s="13"/>
      <c r="AH17" s="13"/>
      <c r="AI17" s="13"/>
      <c r="AJ17" s="13"/>
      <c r="AK17" s="13"/>
      <c r="AL17" s="13"/>
      <c r="AM17" s="13"/>
    </row>
    <row r="18" spans="1:39" ht="39.950000000000003" customHeight="1" x14ac:dyDescent="0.25">
      <c r="A18" s="11"/>
      <c r="B18" s="20"/>
      <c r="C18" s="165" t="s">
        <v>483</v>
      </c>
      <c r="D18" s="20"/>
      <c r="E18" s="11"/>
      <c r="F18" s="11"/>
      <c r="G18" s="11"/>
      <c r="H18" s="11"/>
      <c r="I18" s="18"/>
      <c r="J18" s="11"/>
      <c r="K18" s="11"/>
      <c r="L18" s="18"/>
      <c r="M18" s="18"/>
      <c r="N18" s="18"/>
      <c r="O18" s="18"/>
      <c r="P18" s="18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3"/>
      <c r="AE18" s="13"/>
      <c r="AF18" s="13"/>
      <c r="AG18" s="13"/>
      <c r="AH18" s="13"/>
      <c r="AI18" s="13"/>
      <c r="AJ18" s="13"/>
      <c r="AK18" s="13"/>
      <c r="AL18" s="13"/>
      <c r="AM18" s="13"/>
    </row>
    <row r="19" spans="1:39" ht="39.950000000000003" customHeight="1" x14ac:dyDescent="0.25">
      <c r="A19" s="11"/>
      <c r="B19" s="20"/>
      <c r="C19" s="21"/>
      <c r="D19" s="11"/>
      <c r="E19" s="11"/>
      <c r="F19" s="11"/>
      <c r="G19" s="11"/>
      <c r="H19" s="11"/>
      <c r="I19" s="18"/>
      <c r="J19" s="11"/>
      <c r="K19" s="11"/>
      <c r="L19" s="18"/>
      <c r="M19" s="18"/>
      <c r="N19" s="18"/>
      <c r="O19" s="18"/>
      <c r="P19" s="18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3"/>
      <c r="AE19" s="13"/>
      <c r="AF19" s="13"/>
      <c r="AG19" s="13"/>
      <c r="AH19" s="13"/>
      <c r="AI19" s="13"/>
      <c r="AJ19" s="13"/>
      <c r="AK19" s="13"/>
      <c r="AL19" s="13"/>
      <c r="AM19" s="13"/>
    </row>
    <row r="20" spans="1:39" ht="39.950000000000003" customHeight="1" x14ac:dyDescent="0.25">
      <c r="A20" s="11"/>
      <c r="B20" s="20" t="s">
        <v>18</v>
      </c>
      <c r="C20" s="21"/>
      <c r="D20" s="11"/>
      <c r="E20" s="11"/>
      <c r="F20" s="11"/>
      <c r="G20" s="11"/>
      <c r="H20" s="11"/>
      <c r="I20" s="18"/>
      <c r="J20" s="11"/>
      <c r="K20" s="11"/>
      <c r="L20" s="18"/>
      <c r="M20" s="18"/>
      <c r="N20" s="18"/>
      <c r="O20" s="18"/>
      <c r="P20" s="18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3"/>
      <c r="AE20" s="13"/>
      <c r="AF20" s="13"/>
      <c r="AG20" s="13"/>
      <c r="AH20" s="13"/>
      <c r="AI20" s="13"/>
      <c r="AJ20" s="13"/>
      <c r="AK20" s="13"/>
      <c r="AL20" s="13"/>
      <c r="AM20" s="13"/>
    </row>
    <row r="21" spans="1:39" ht="39.950000000000003" customHeight="1" x14ac:dyDescent="0.25">
      <c r="A21" s="11"/>
      <c r="B21" s="20" t="s">
        <v>17</v>
      </c>
      <c r="C21" s="21"/>
      <c r="D21" s="11"/>
      <c r="E21" s="11"/>
      <c r="F21" s="11"/>
      <c r="G21" s="11"/>
      <c r="H21" s="11"/>
      <c r="I21" s="18"/>
      <c r="J21" s="11"/>
      <c r="K21" s="11"/>
      <c r="L21" s="18"/>
      <c r="M21" s="18"/>
      <c r="N21" s="18"/>
      <c r="O21" s="18"/>
      <c r="P21" s="18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3"/>
      <c r="AE21" s="13"/>
      <c r="AF21" s="13"/>
      <c r="AG21" s="13"/>
      <c r="AH21" s="13"/>
      <c r="AI21" s="13"/>
      <c r="AJ21" s="13"/>
      <c r="AK21" s="13"/>
      <c r="AL21" s="13"/>
      <c r="AM21" s="13"/>
    </row>
    <row r="22" spans="1:39" ht="39.950000000000003" customHeight="1" x14ac:dyDescent="0.25">
      <c r="A22" s="11"/>
      <c r="B22" s="20"/>
      <c r="C22" s="21"/>
      <c r="D22" s="11"/>
      <c r="E22" s="11"/>
      <c r="F22" s="11"/>
      <c r="G22" s="11"/>
      <c r="H22" s="11"/>
      <c r="I22" s="18"/>
      <c r="J22" s="11"/>
      <c r="K22" s="11"/>
      <c r="L22" s="18"/>
      <c r="M22" s="18"/>
      <c r="N22" s="18"/>
      <c r="O22" s="18"/>
      <c r="P22" s="18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3"/>
      <c r="AE22" s="13"/>
      <c r="AF22" s="13"/>
      <c r="AG22" s="13"/>
      <c r="AH22" s="13"/>
      <c r="AI22" s="13"/>
      <c r="AJ22" s="13"/>
      <c r="AK22" s="13"/>
      <c r="AL22" s="13"/>
      <c r="AM22" s="13"/>
    </row>
    <row r="23" spans="1:39" ht="39.950000000000003" customHeight="1" x14ac:dyDescent="0.25">
      <c r="A23" s="11"/>
      <c r="B23" s="20" t="s">
        <v>16</v>
      </c>
      <c r="C23" s="21"/>
      <c r="D23" s="11"/>
      <c r="E23" s="11"/>
      <c r="F23" s="11"/>
      <c r="G23" s="11"/>
      <c r="H23" s="11"/>
      <c r="I23" s="18"/>
      <c r="J23" s="11"/>
      <c r="K23" s="11"/>
      <c r="L23" s="18"/>
      <c r="M23" s="18"/>
      <c r="N23" s="18"/>
      <c r="O23" s="18"/>
      <c r="P23" s="18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3"/>
      <c r="AE23" s="13"/>
      <c r="AF23" s="13"/>
      <c r="AG23" s="13"/>
      <c r="AH23" s="13"/>
      <c r="AI23" s="13"/>
      <c r="AJ23" s="13"/>
      <c r="AK23" s="13"/>
      <c r="AL23" s="13"/>
      <c r="AM23" s="13"/>
    </row>
    <row r="24" spans="1:39" ht="39.950000000000003" customHeight="1" x14ac:dyDescent="0.25">
      <c r="A24" s="11"/>
      <c r="B24" s="20"/>
      <c r="C24" s="21"/>
      <c r="D24" s="11"/>
      <c r="E24" s="11"/>
      <c r="F24" s="11"/>
      <c r="G24" s="11"/>
      <c r="H24" s="11"/>
      <c r="I24" s="18"/>
      <c r="J24" s="11"/>
      <c r="K24" s="11"/>
      <c r="L24" s="18"/>
      <c r="M24" s="18"/>
      <c r="N24" s="18"/>
      <c r="O24" s="18"/>
      <c r="P24" s="18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3"/>
      <c r="AE24" s="13"/>
      <c r="AF24" s="13"/>
      <c r="AG24" s="13"/>
      <c r="AH24" s="13"/>
      <c r="AI24" s="13"/>
      <c r="AJ24" s="13"/>
      <c r="AK24" s="13"/>
      <c r="AL24" s="13"/>
      <c r="AM24" s="13"/>
    </row>
    <row r="25" spans="1:39" ht="39.950000000000003" customHeight="1" x14ac:dyDescent="0.25">
      <c r="A25" s="11"/>
      <c r="B25" s="20" t="s">
        <v>15</v>
      </c>
      <c r="C25" s="21"/>
      <c r="D25" s="11"/>
      <c r="E25" s="11"/>
      <c r="F25" s="11"/>
      <c r="G25" s="11"/>
      <c r="H25" s="11"/>
      <c r="I25" s="18"/>
      <c r="J25" s="11"/>
      <c r="K25" s="11"/>
      <c r="L25" s="18"/>
      <c r="M25" s="18"/>
      <c r="N25" s="18"/>
      <c r="O25" s="18"/>
      <c r="P25" s="18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3"/>
      <c r="AE25" s="13"/>
      <c r="AF25" s="13"/>
      <c r="AG25" s="13"/>
      <c r="AH25" s="13"/>
      <c r="AI25" s="13"/>
      <c r="AJ25" s="13"/>
      <c r="AK25" s="13"/>
      <c r="AL25" s="13"/>
      <c r="AM25" s="13"/>
    </row>
    <row r="26" spans="1:39" ht="39.950000000000003" customHeight="1" x14ac:dyDescent="0.25">
      <c r="A26" s="11"/>
      <c r="B26" s="20"/>
      <c r="C26" s="21"/>
      <c r="D26" s="11"/>
      <c r="E26" s="11"/>
      <c r="F26" s="11"/>
      <c r="G26" s="11"/>
      <c r="H26" s="11"/>
      <c r="I26" s="18"/>
      <c r="J26" s="11"/>
      <c r="K26" s="11"/>
      <c r="L26" s="18"/>
      <c r="M26" s="18"/>
      <c r="N26" s="18"/>
      <c r="O26" s="18"/>
      <c r="P26" s="18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3"/>
      <c r="AE26" s="13"/>
      <c r="AF26" s="13"/>
      <c r="AG26" s="13"/>
      <c r="AH26" s="13"/>
      <c r="AI26" s="13"/>
      <c r="AJ26" s="13"/>
      <c r="AK26" s="13"/>
      <c r="AL26" s="13"/>
      <c r="AM26" s="13"/>
    </row>
    <row r="27" spans="1:39" ht="39.950000000000003" customHeight="1" x14ac:dyDescent="0.25">
      <c r="A27" s="11"/>
      <c r="B27" s="20" t="s">
        <v>14</v>
      </c>
      <c r="C27" s="20"/>
      <c r="D27" s="20"/>
      <c r="E27" s="11"/>
      <c r="F27" s="11"/>
      <c r="G27" s="11"/>
      <c r="H27" s="11"/>
      <c r="I27" s="18"/>
      <c r="J27" s="11"/>
      <c r="K27" s="11"/>
      <c r="L27" s="18"/>
      <c r="M27" s="18"/>
      <c r="N27" s="18"/>
      <c r="O27" s="18"/>
      <c r="P27" s="18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3"/>
      <c r="AE27" s="13"/>
      <c r="AF27" s="13"/>
      <c r="AG27" s="13"/>
      <c r="AH27" s="13"/>
      <c r="AI27" s="13"/>
      <c r="AJ27" s="13"/>
      <c r="AK27" s="13"/>
      <c r="AL27" s="13"/>
      <c r="AM27" s="13"/>
    </row>
    <row r="28" spans="1:39" ht="40.5" customHeight="1" x14ac:dyDescent="0.25">
      <c r="A28" s="11"/>
      <c r="B28" s="20"/>
      <c r="C28" s="20"/>
      <c r="D28" s="20"/>
      <c r="E28" s="11"/>
      <c r="F28" s="11"/>
      <c r="G28" s="11"/>
      <c r="H28" s="11"/>
      <c r="I28" s="18"/>
      <c r="J28" s="11"/>
      <c r="K28" s="11"/>
      <c r="L28" s="18"/>
      <c r="M28" s="18"/>
      <c r="N28" s="18"/>
      <c r="O28" s="18"/>
      <c r="P28" s="18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3"/>
      <c r="AE28" s="13"/>
      <c r="AF28" s="13"/>
      <c r="AG28" s="13"/>
      <c r="AH28" s="13"/>
      <c r="AI28" s="13"/>
      <c r="AJ28" s="13"/>
      <c r="AK28" s="13"/>
      <c r="AL28" s="13"/>
      <c r="AM28" s="13"/>
    </row>
    <row r="29" spans="1:39" ht="40.5" customHeight="1" x14ac:dyDescent="0.2">
      <c r="A29" s="11"/>
      <c r="B29" s="382" t="s">
        <v>13</v>
      </c>
      <c r="C29" s="382"/>
      <c r="D29" s="382"/>
      <c r="E29" s="382"/>
      <c r="F29" s="382"/>
      <c r="G29" s="382"/>
      <c r="H29" s="382"/>
      <c r="I29" s="382"/>
      <c r="J29" s="382"/>
      <c r="K29" s="382"/>
      <c r="L29" s="382"/>
      <c r="M29" s="382"/>
      <c r="N29" s="382"/>
      <c r="O29" s="382"/>
      <c r="P29" s="382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3"/>
      <c r="AE29" s="13"/>
      <c r="AF29" s="13"/>
      <c r="AG29" s="13"/>
      <c r="AH29" s="13"/>
      <c r="AI29" s="13"/>
      <c r="AJ29" s="13"/>
      <c r="AK29" s="13"/>
      <c r="AL29" s="13"/>
      <c r="AM29" s="13"/>
    </row>
    <row r="30" spans="1:39" ht="40.5" customHeight="1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3"/>
      <c r="AE30" s="13"/>
      <c r="AF30" s="13"/>
      <c r="AG30" s="13"/>
      <c r="AH30" s="13"/>
      <c r="AI30" s="13"/>
      <c r="AJ30" s="13"/>
      <c r="AK30" s="13"/>
      <c r="AL30" s="13"/>
      <c r="AM30" s="13"/>
    </row>
    <row r="31" spans="1:39" ht="40.5" customHeight="1" x14ac:dyDescent="0.2">
      <c r="A31" s="11"/>
      <c r="B31" s="383" t="s">
        <v>12</v>
      </c>
      <c r="C31" s="383"/>
      <c r="D31" s="383"/>
      <c r="E31" s="383"/>
      <c r="F31" s="383"/>
      <c r="G31" s="383"/>
      <c r="H31" s="383"/>
      <c r="I31" s="383"/>
      <c r="J31" s="383"/>
      <c r="K31" s="383"/>
      <c r="L31" s="383"/>
      <c r="M31" s="383"/>
      <c r="N31" s="383"/>
      <c r="O31" s="383"/>
      <c r="P31" s="383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3"/>
      <c r="AE31" s="13"/>
      <c r="AF31" s="13"/>
      <c r="AG31" s="13"/>
      <c r="AH31" s="13"/>
      <c r="AI31" s="13"/>
      <c r="AJ31" s="13"/>
      <c r="AK31" s="13"/>
      <c r="AL31" s="13"/>
      <c r="AM31" s="13"/>
    </row>
    <row r="32" spans="1:39" ht="40.5" customHeight="1" x14ac:dyDescent="0.25">
      <c r="A32" s="11"/>
      <c r="B32" s="19"/>
      <c r="C32" s="11"/>
      <c r="D32" s="11"/>
      <c r="E32" s="11"/>
      <c r="F32" s="11"/>
      <c r="G32" s="11"/>
      <c r="H32" s="11"/>
      <c r="I32" s="18"/>
      <c r="J32" s="11"/>
      <c r="K32" s="11"/>
      <c r="L32" s="18"/>
      <c r="M32" s="18"/>
      <c r="N32" s="18"/>
      <c r="O32" s="18"/>
      <c r="P32" s="18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spans="1:39" ht="40.5" customHeight="1" x14ac:dyDescent="0.2">
      <c r="A33" s="11"/>
      <c r="B33" s="12"/>
      <c r="C33" s="379" t="s">
        <v>474</v>
      </c>
      <c r="D33" s="12"/>
      <c r="E33" s="12"/>
      <c r="F33" s="380"/>
      <c r="G33" s="12"/>
      <c r="H33" s="12"/>
      <c r="I33" s="14"/>
      <c r="J33" s="14"/>
      <c r="K33" s="14"/>
      <c r="L33" s="380"/>
      <c r="M33" s="380"/>
      <c r="N33" s="380"/>
      <c r="O33" s="380"/>
      <c r="P33" s="380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3"/>
      <c r="AE33" s="13"/>
      <c r="AF33" s="13"/>
      <c r="AG33" s="13"/>
      <c r="AH33" s="13"/>
      <c r="AI33" s="13"/>
      <c r="AJ33" s="13"/>
      <c r="AK33" s="13"/>
      <c r="AL33" s="13"/>
      <c r="AM33" s="13"/>
    </row>
    <row r="34" spans="1:39" ht="40.5" customHeight="1" x14ac:dyDescent="0.2">
      <c r="A34" s="11"/>
      <c r="B34" s="375"/>
      <c r="C34" s="376" t="s">
        <v>475</v>
      </c>
      <c r="D34" s="375"/>
      <c r="E34" s="375"/>
      <c r="F34" s="377"/>
      <c r="G34" s="375"/>
      <c r="H34" s="375"/>
      <c r="I34" s="374"/>
      <c r="J34" s="374"/>
      <c r="K34" s="374"/>
      <c r="L34" s="377"/>
      <c r="M34" s="377"/>
      <c r="N34" s="377"/>
      <c r="O34" s="377"/>
      <c r="P34" s="377"/>
      <c r="Q34" s="374"/>
      <c r="R34" s="374"/>
      <c r="S34" s="37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3"/>
      <c r="AE34" s="13"/>
      <c r="AF34" s="13"/>
      <c r="AG34" s="13"/>
      <c r="AH34" s="13"/>
      <c r="AI34" s="13"/>
      <c r="AJ34" s="13"/>
      <c r="AK34" s="13"/>
      <c r="AL34" s="13"/>
      <c r="AM34" s="13"/>
    </row>
    <row r="35" spans="1:39" ht="40.5" customHeight="1" x14ac:dyDescent="0.2">
      <c r="A35" s="11"/>
      <c r="B35" s="12"/>
      <c r="C35" s="379" t="s">
        <v>476</v>
      </c>
      <c r="D35" s="12"/>
      <c r="E35" s="12"/>
      <c r="F35" s="380"/>
      <c r="G35" s="12"/>
      <c r="H35" s="12"/>
      <c r="I35" s="14"/>
      <c r="J35" s="14"/>
      <c r="K35" s="14"/>
      <c r="L35" s="380"/>
      <c r="M35" s="380"/>
      <c r="N35" s="380"/>
      <c r="O35" s="380"/>
      <c r="P35" s="380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3"/>
      <c r="AE35" s="13"/>
      <c r="AF35" s="13"/>
      <c r="AG35" s="13"/>
      <c r="AH35" s="13"/>
      <c r="AI35" s="13"/>
      <c r="AJ35" s="13"/>
      <c r="AK35" s="13"/>
      <c r="AL35" s="13"/>
      <c r="AM35" s="13"/>
    </row>
    <row r="36" spans="1:39" ht="40.5" customHeight="1" x14ac:dyDescent="0.2">
      <c r="A36" s="11"/>
      <c r="B36" s="375"/>
      <c r="C36" s="378" t="s">
        <v>356</v>
      </c>
      <c r="D36" s="375"/>
      <c r="E36" s="375"/>
      <c r="F36" s="377"/>
      <c r="G36" s="375"/>
      <c r="H36" s="375"/>
      <c r="I36" s="374"/>
      <c r="J36" s="374"/>
      <c r="K36" s="374"/>
      <c r="L36" s="377"/>
      <c r="M36" s="377"/>
      <c r="N36" s="377"/>
      <c r="O36" s="377"/>
      <c r="P36" s="377"/>
      <c r="Q36" s="374"/>
      <c r="R36" s="374"/>
      <c r="S36" s="37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3"/>
      <c r="AE36" s="13"/>
      <c r="AF36" s="13"/>
      <c r="AG36" s="13"/>
      <c r="AH36" s="13"/>
      <c r="AI36" s="13"/>
      <c r="AJ36" s="13"/>
      <c r="AK36" s="13"/>
      <c r="AL36" s="13"/>
      <c r="AM36" s="13"/>
    </row>
    <row r="37" spans="1:39" ht="40.5" customHeight="1" x14ac:dyDescent="0.2">
      <c r="A37" s="11"/>
      <c r="B37" s="12"/>
      <c r="C37" s="381"/>
      <c r="D37" s="12"/>
      <c r="E37" s="12"/>
      <c r="F37" s="380"/>
      <c r="G37" s="12"/>
      <c r="H37" s="12"/>
      <c r="I37" s="14"/>
      <c r="J37" s="14"/>
      <c r="K37" s="14"/>
      <c r="L37" s="380"/>
      <c r="M37" s="380"/>
      <c r="N37" s="380"/>
      <c r="O37" s="380"/>
      <c r="P37" s="380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3"/>
      <c r="AE37" s="13"/>
      <c r="AF37" s="13"/>
      <c r="AG37" s="13"/>
      <c r="AH37" s="13"/>
      <c r="AI37" s="13"/>
      <c r="AJ37" s="13"/>
      <c r="AK37" s="13"/>
      <c r="AL37" s="13"/>
      <c r="AM37" s="13"/>
    </row>
    <row r="38" spans="1:39" ht="40.5" customHeight="1" x14ac:dyDescent="0.2">
      <c r="A38" s="11"/>
      <c r="B38" s="12"/>
      <c r="C38" s="379" t="s">
        <v>477</v>
      </c>
      <c r="D38" s="12"/>
      <c r="E38" s="12"/>
      <c r="F38" s="380"/>
      <c r="G38" s="12"/>
      <c r="H38" s="12"/>
      <c r="I38" s="14"/>
      <c r="J38" s="14"/>
      <c r="K38" s="14"/>
      <c r="L38" s="380"/>
      <c r="M38" s="380"/>
      <c r="N38" s="380"/>
      <c r="O38" s="380"/>
      <c r="P38" s="380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3"/>
      <c r="AE38" s="13"/>
      <c r="AF38" s="13"/>
      <c r="AG38" s="13"/>
      <c r="AH38" s="13"/>
      <c r="AI38" s="13"/>
      <c r="AJ38" s="13"/>
      <c r="AK38" s="13"/>
      <c r="AL38" s="13"/>
      <c r="AM38" s="13"/>
    </row>
    <row r="39" spans="1:39" ht="40.5" customHeight="1" x14ac:dyDescent="0.2">
      <c r="A39" s="11"/>
      <c r="B39" s="12"/>
      <c r="C39" s="379"/>
      <c r="D39" s="12"/>
      <c r="E39" s="12"/>
      <c r="F39" s="380"/>
      <c r="G39" s="12"/>
      <c r="H39" s="12"/>
      <c r="I39" s="14"/>
      <c r="J39" s="14"/>
      <c r="K39" s="14"/>
      <c r="L39" s="380"/>
      <c r="M39" s="380"/>
      <c r="N39" s="380"/>
      <c r="O39" s="380"/>
      <c r="P39" s="380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3"/>
      <c r="AE39" s="13"/>
      <c r="AF39" s="13"/>
      <c r="AG39" s="13"/>
      <c r="AH39" s="13"/>
      <c r="AI39" s="13"/>
      <c r="AJ39" s="13"/>
      <c r="AK39" s="13"/>
      <c r="AL39" s="13"/>
      <c r="AM39" s="13"/>
    </row>
    <row r="40" spans="1:39" ht="35.25" customHeight="1" x14ac:dyDescent="0.2">
      <c r="A40" s="11"/>
      <c r="B40" s="17" t="s">
        <v>11</v>
      </c>
      <c r="C40" s="15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3"/>
      <c r="AE40" s="13"/>
      <c r="AF40" s="13"/>
      <c r="AG40" s="13"/>
      <c r="AH40" s="13"/>
      <c r="AI40" s="13"/>
      <c r="AJ40" s="13"/>
      <c r="AK40" s="13"/>
      <c r="AL40" s="13"/>
      <c r="AM40" s="13"/>
    </row>
    <row r="41" spans="1:39" ht="35.25" customHeight="1" x14ac:dyDescent="0.4">
      <c r="A41" s="11"/>
      <c r="B41" s="16" t="s">
        <v>10</v>
      </c>
      <c r="C41" s="15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3"/>
      <c r="AE41" s="13"/>
      <c r="AF41" s="13"/>
      <c r="AG41" s="13"/>
      <c r="AH41" s="13"/>
      <c r="AI41" s="13"/>
      <c r="AJ41" s="13"/>
      <c r="AK41" s="13"/>
      <c r="AL41" s="13"/>
      <c r="AM41" s="13"/>
    </row>
    <row r="42" spans="1:39" ht="35.25" customHeight="1" x14ac:dyDescent="0.4">
      <c r="A42" s="11"/>
      <c r="B42" s="16"/>
      <c r="C42" s="15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3"/>
      <c r="AE42" s="13"/>
      <c r="AF42" s="13"/>
      <c r="AG42" s="13"/>
      <c r="AH42" s="13"/>
      <c r="AI42" s="13"/>
      <c r="AJ42" s="13"/>
      <c r="AK42" s="13"/>
      <c r="AL42" s="13"/>
      <c r="AM42" s="13"/>
    </row>
    <row r="43" spans="1:39" s="7" customFormat="1" ht="39" customHeight="1" x14ac:dyDescent="0.2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2"/>
      <c r="P43" s="12"/>
      <c r="Q43" s="12"/>
      <c r="R43" s="11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8"/>
      <c r="AE43" s="8"/>
      <c r="AF43" s="8"/>
      <c r="AG43" s="8"/>
      <c r="AH43" s="8"/>
      <c r="AI43" s="8"/>
      <c r="AJ43" s="8"/>
      <c r="AK43" s="8"/>
      <c r="AL43" s="8"/>
      <c r="AM43" s="8"/>
    </row>
    <row r="44" spans="1:39" s="7" customFormat="1" ht="39" customHeight="1" x14ac:dyDescent="0.2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8"/>
      <c r="AE44" s="8"/>
      <c r="AF44" s="8"/>
      <c r="AG44" s="8"/>
      <c r="AH44" s="8"/>
      <c r="AI44" s="8"/>
      <c r="AJ44" s="8"/>
      <c r="AK44" s="8"/>
      <c r="AL44" s="8"/>
      <c r="AM44" s="8"/>
    </row>
    <row r="45" spans="1:39" s="7" customFormat="1" ht="39" customHeight="1" x14ac:dyDescent="0.2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</row>
    <row r="46" spans="1:39" s="7" customFormat="1" ht="24.75" customHeight="1" x14ac:dyDescent="0.2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</row>
    <row r="47" spans="1:39" s="7" customFormat="1" ht="20.100000000000001" customHeight="1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</row>
  </sheetData>
  <mergeCells count="7">
    <mergeCell ref="B7:AB8"/>
    <mergeCell ref="B9:F9"/>
    <mergeCell ref="B10:AB11"/>
    <mergeCell ref="B12:F12"/>
    <mergeCell ref="B13:AB14"/>
    <mergeCell ref="B29:P29"/>
    <mergeCell ref="B31:P31"/>
  </mergeCells>
  <hyperlinks>
    <hyperlink ref="B29:M29" r:id="rId1" location="q=xlsm" display="Différence entre un fichier XLS et XLSX (ou XLSM)"/>
    <hyperlink ref="B31" r:id="rId2"/>
    <hyperlink ref="C36" r:id="rId3"/>
    <hyperlink ref="C34" r:id="rId4" display="https://forum.excel-pratique.com/memberlist.php?mode=viewprofile&amp;u=52939&amp;sid=1b0c51b60085bd5966a7c1d028939db0"/>
    <hyperlink ref="B9" r:id="rId5"/>
    <hyperlink ref="B12:F12" r:id="rId6" display="AUDIT :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41" orientation="portrait" horizontalDpi="300" verticalDpi="300" r:id="rId7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26"/>
  <sheetViews>
    <sheetView showZeros="0" zoomScaleNormal="100" zoomScalePageLayoutView="50" workbookViewId="0">
      <selection sqref="A1:R2"/>
    </sheetView>
  </sheetViews>
  <sheetFormatPr baseColWidth="10" defaultRowHeight="15" x14ac:dyDescent="0.25"/>
  <cols>
    <col min="1" max="1" width="7.28515625" style="218" customWidth="1"/>
    <col min="2" max="2" width="7.85546875" style="221" customWidth="1"/>
    <col min="3" max="3" width="11.42578125" style="218"/>
    <col min="4" max="4" width="49.7109375" style="218" customWidth="1"/>
    <col min="5" max="5" width="11.42578125" style="218"/>
    <col min="6" max="6" width="15.5703125" style="218" customWidth="1"/>
    <col min="7" max="9" width="11.42578125" style="218"/>
    <col min="10" max="10" width="8.140625" style="218" customWidth="1"/>
    <col min="11" max="11" width="8" style="218" customWidth="1"/>
    <col min="12" max="12" width="7.28515625" style="218" customWidth="1"/>
    <col min="13" max="13" width="8" style="221" customWidth="1"/>
    <col min="14" max="14" width="11.42578125" style="218" customWidth="1"/>
    <col min="15" max="15" width="49.7109375" style="218" customWidth="1"/>
    <col min="16" max="16" width="11.42578125" style="218" customWidth="1"/>
    <col min="17" max="17" width="14" style="218" customWidth="1"/>
    <col min="18" max="19" width="11.42578125" style="218" customWidth="1"/>
    <col min="20" max="20" width="9.7109375" style="218" customWidth="1"/>
    <col min="21" max="22" width="8.140625" style="218" customWidth="1"/>
    <col min="23" max="23" width="11.42578125" style="218" customWidth="1"/>
    <col min="24" max="24" width="40.7109375" style="222" customWidth="1"/>
    <col min="25" max="26" width="12.7109375" style="222" customWidth="1"/>
    <col min="27" max="28" width="12.7109375" style="218" customWidth="1"/>
    <col min="29" max="29" width="9.140625" style="218" customWidth="1"/>
    <col min="30" max="30" width="11.42578125" style="218"/>
    <col min="31" max="31" width="40.7109375" style="218" customWidth="1"/>
    <col min="32" max="35" width="12.7109375" style="218" customWidth="1"/>
    <col min="36" max="16384" width="11.42578125" style="218"/>
  </cols>
  <sheetData>
    <row r="1" spans="1:43" s="28" customFormat="1" ht="18" customHeight="1" x14ac:dyDescent="0.3">
      <c r="A1" s="412" t="s">
        <v>484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124"/>
      <c r="AK1" s="64"/>
      <c r="AL1" s="64"/>
      <c r="AM1" s="64"/>
      <c r="AN1" s="64"/>
      <c r="AO1" s="64"/>
      <c r="AP1" s="64"/>
      <c r="AQ1" s="64"/>
    </row>
    <row r="2" spans="1:43" s="28" customFormat="1" ht="18" customHeight="1" x14ac:dyDescent="0.3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124"/>
      <c r="AK2" s="64"/>
      <c r="AL2" s="64"/>
      <c r="AM2" s="64"/>
      <c r="AN2" s="64"/>
      <c r="AO2" s="64"/>
      <c r="AP2" s="64"/>
      <c r="AQ2" s="64"/>
    </row>
    <row r="3" spans="1:43" s="28" customFormat="1" ht="18" customHeight="1" x14ac:dyDescent="0.3">
      <c r="A3" s="35"/>
      <c r="B3" s="156"/>
      <c r="C3" s="148"/>
      <c r="D3" s="148"/>
      <c r="E3" s="148"/>
      <c r="F3" s="148"/>
      <c r="G3" s="148"/>
      <c r="H3" s="148"/>
      <c r="I3" s="35"/>
      <c r="J3" s="35"/>
      <c r="K3" s="35"/>
      <c r="L3" s="35"/>
      <c r="M3" s="35"/>
      <c r="N3" s="35"/>
      <c r="O3" s="35"/>
      <c r="P3" s="35"/>
      <c r="Q3" s="35"/>
      <c r="R3" s="35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124"/>
      <c r="AK3" s="64"/>
      <c r="AL3" s="64"/>
      <c r="AM3" s="64"/>
      <c r="AN3" s="64"/>
      <c r="AO3" s="64"/>
      <c r="AP3" s="64"/>
      <c r="AQ3" s="64"/>
    </row>
    <row r="4" spans="1:43" s="28" customFormat="1" ht="18" customHeight="1" x14ac:dyDescent="0.3">
      <c r="A4" s="35"/>
      <c r="B4" s="156"/>
      <c r="C4" s="148"/>
      <c r="D4" s="148"/>
      <c r="E4" s="148"/>
      <c r="F4" s="148"/>
      <c r="G4" s="148"/>
      <c r="H4" s="148"/>
      <c r="I4" s="35"/>
      <c r="J4" s="35"/>
      <c r="K4" s="35"/>
      <c r="L4" s="35"/>
      <c r="M4" s="35"/>
      <c r="N4" s="35"/>
      <c r="O4" s="35"/>
      <c r="P4" s="35"/>
      <c r="Q4" s="35"/>
      <c r="R4" s="35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124"/>
      <c r="AK4" s="64"/>
      <c r="AL4" s="64"/>
      <c r="AM4" s="64"/>
      <c r="AN4" s="64"/>
      <c r="AO4" s="64"/>
      <c r="AP4" s="64"/>
      <c r="AQ4" s="64"/>
    </row>
    <row r="5" spans="1:43" ht="20.100000000000001" customHeight="1" x14ac:dyDescent="0.25">
      <c r="A5" s="384" t="s">
        <v>143</v>
      </c>
      <c r="B5" s="384"/>
      <c r="C5" s="384"/>
      <c r="D5" s="384"/>
      <c r="E5" s="384"/>
      <c r="F5" s="384"/>
      <c r="G5" s="384"/>
      <c r="H5" s="384"/>
      <c r="I5" s="384"/>
      <c r="J5" s="384"/>
      <c r="L5" s="384" t="s">
        <v>142</v>
      </c>
      <c r="M5" s="384"/>
      <c r="N5" s="384"/>
      <c r="O5" s="384"/>
      <c r="P5" s="384"/>
      <c r="Q5" s="384"/>
      <c r="R5" s="384"/>
      <c r="S5" s="384"/>
      <c r="T5" s="384"/>
      <c r="U5" s="384"/>
      <c r="W5" s="384" t="s">
        <v>380</v>
      </c>
      <c r="X5" s="384"/>
      <c r="Y5" s="384"/>
      <c r="Z5" s="384"/>
      <c r="AA5" s="384"/>
      <c r="AB5" s="384"/>
      <c r="AC5" s="384"/>
      <c r="AD5" s="384"/>
      <c r="AE5" s="384"/>
      <c r="AF5" s="384"/>
      <c r="AG5" s="384"/>
      <c r="AH5" s="384"/>
      <c r="AI5" s="384"/>
    </row>
    <row r="6" spans="1:43" ht="20.100000000000001" customHeight="1" x14ac:dyDescent="0.25">
      <c r="A6" s="384"/>
      <c r="B6" s="384"/>
      <c r="C6" s="384"/>
      <c r="D6" s="384"/>
      <c r="E6" s="384"/>
      <c r="F6" s="384"/>
      <c r="G6" s="384"/>
      <c r="H6" s="384"/>
      <c r="I6" s="384"/>
      <c r="J6" s="384"/>
      <c r="L6" s="384"/>
      <c r="M6" s="384"/>
      <c r="N6" s="384"/>
      <c r="O6" s="384"/>
      <c r="P6" s="384"/>
      <c r="Q6" s="384"/>
      <c r="R6" s="384"/>
      <c r="S6" s="384"/>
      <c r="T6" s="384"/>
      <c r="U6" s="384"/>
      <c r="W6" s="384"/>
      <c r="X6" s="384"/>
      <c r="Y6" s="384"/>
      <c r="Z6" s="384"/>
      <c r="AA6" s="384"/>
      <c r="AB6" s="384"/>
      <c r="AC6" s="384"/>
      <c r="AD6" s="384"/>
      <c r="AE6" s="384"/>
      <c r="AF6" s="384"/>
      <c r="AG6" s="384"/>
      <c r="AH6" s="384"/>
      <c r="AI6" s="384"/>
    </row>
    <row r="7" spans="1:43" ht="20.100000000000001" customHeight="1" x14ac:dyDescent="0.3">
      <c r="A7" s="35" t="s">
        <v>388</v>
      </c>
      <c r="B7" s="35"/>
      <c r="C7" s="35"/>
      <c r="D7" s="35"/>
      <c r="E7" s="35" t="s">
        <v>471</v>
      </c>
      <c r="F7" s="35"/>
      <c r="G7" s="35"/>
      <c r="H7" s="35"/>
      <c r="I7" s="35"/>
      <c r="J7" s="35"/>
      <c r="K7" s="35"/>
      <c r="L7" s="35" t="s">
        <v>388</v>
      </c>
      <c r="M7" s="35"/>
      <c r="N7" s="35"/>
      <c r="O7" s="35"/>
      <c r="P7" s="35" t="s">
        <v>471</v>
      </c>
      <c r="Q7" s="35"/>
      <c r="R7" s="35"/>
      <c r="S7" s="35"/>
      <c r="T7" s="35"/>
      <c r="U7" s="35"/>
    </row>
    <row r="8" spans="1:43" ht="13.15" customHeight="1" x14ac:dyDescent="0.25">
      <c r="A8" s="385"/>
      <c r="B8" s="386"/>
      <c r="C8" s="386"/>
      <c r="D8" s="386"/>
      <c r="E8" s="385"/>
      <c r="F8" s="386"/>
      <c r="G8" s="386"/>
      <c r="H8" s="386"/>
      <c r="I8" s="386"/>
      <c r="J8" s="389"/>
      <c r="L8" s="385"/>
      <c r="M8" s="386"/>
      <c r="N8" s="386"/>
      <c r="O8" s="386"/>
      <c r="P8" s="385"/>
      <c r="Q8" s="386"/>
      <c r="R8" s="386"/>
      <c r="S8" s="386"/>
      <c r="T8" s="386"/>
      <c r="U8" s="389"/>
      <c r="W8" s="391" t="s">
        <v>45</v>
      </c>
      <c r="X8" s="392"/>
      <c r="Y8" s="397" t="s">
        <v>153</v>
      </c>
      <c r="Z8" s="397"/>
      <c r="AA8" s="397"/>
      <c r="AB8" s="398"/>
      <c r="AC8" s="268"/>
      <c r="AD8" s="391" t="s">
        <v>45</v>
      </c>
      <c r="AE8" s="392"/>
      <c r="AF8" s="392" t="str">
        <f>Q11</f>
        <v>Non Conforme</v>
      </c>
      <c r="AG8" s="392"/>
      <c r="AH8" s="392"/>
      <c r="AI8" s="405"/>
    </row>
    <row r="9" spans="1:43" ht="20.100000000000001" customHeight="1" x14ac:dyDescent="0.25">
      <c r="A9" s="387"/>
      <c r="B9" s="388"/>
      <c r="C9" s="388"/>
      <c r="D9" s="388"/>
      <c r="E9" s="387"/>
      <c r="F9" s="388"/>
      <c r="G9" s="388"/>
      <c r="H9" s="388"/>
      <c r="I9" s="388"/>
      <c r="J9" s="390"/>
      <c r="L9" s="387"/>
      <c r="M9" s="388"/>
      <c r="N9" s="388"/>
      <c r="O9" s="388"/>
      <c r="P9" s="387"/>
      <c r="Q9" s="388"/>
      <c r="R9" s="388"/>
      <c r="S9" s="388"/>
      <c r="T9" s="388"/>
      <c r="U9" s="390"/>
      <c r="W9" s="393"/>
      <c r="X9" s="394"/>
      <c r="Y9" s="399"/>
      <c r="Z9" s="399"/>
      <c r="AA9" s="399"/>
      <c r="AB9" s="400"/>
      <c r="AC9" s="268"/>
      <c r="AD9" s="393"/>
      <c r="AE9" s="394"/>
      <c r="AF9" s="394"/>
      <c r="AG9" s="394"/>
      <c r="AH9" s="394"/>
      <c r="AI9" s="406"/>
    </row>
    <row r="10" spans="1:43" ht="20.100000000000001" customHeight="1" thickBot="1" x14ac:dyDescent="0.35">
      <c r="B10" s="35"/>
      <c r="C10" s="35"/>
      <c r="D10" s="258">
        <f ca="1">TODAY()</f>
        <v>43256</v>
      </c>
      <c r="E10" s="35"/>
      <c r="F10" s="35"/>
      <c r="G10" s="35"/>
      <c r="H10" s="35"/>
      <c r="I10" s="35"/>
      <c r="J10" s="35"/>
      <c r="L10" s="35"/>
      <c r="M10" s="35"/>
      <c r="N10" s="35"/>
      <c r="O10" s="258">
        <f ca="1">TODAY()</f>
        <v>43256</v>
      </c>
      <c r="P10" s="285"/>
      <c r="Q10" s="285"/>
      <c r="R10" s="285"/>
      <c r="V10" s="225"/>
      <c r="W10" s="395"/>
      <c r="X10" s="396"/>
      <c r="Y10" s="401"/>
      <c r="Z10" s="401"/>
      <c r="AA10" s="401"/>
      <c r="AB10" s="402"/>
      <c r="AD10" s="395"/>
      <c r="AE10" s="396"/>
      <c r="AF10" s="396"/>
      <c r="AG10" s="396"/>
      <c r="AH10" s="396"/>
      <c r="AI10" s="407"/>
    </row>
    <row r="11" spans="1:43" ht="20.100000000000001" customHeight="1" thickBot="1" x14ac:dyDescent="0.3">
      <c r="A11" s="282">
        <f>ROW()</f>
        <v>11</v>
      </c>
      <c r="B11" s="256" t="s">
        <v>360</v>
      </c>
      <c r="C11" s="255">
        <v>0</v>
      </c>
      <c r="D11" s="243" t="s">
        <v>221</v>
      </c>
      <c r="E11" s="174" t="s">
        <v>154</v>
      </c>
      <c r="F11" s="175" t="s">
        <v>153</v>
      </c>
      <c r="G11" s="295" t="s">
        <v>45</v>
      </c>
      <c r="H11" s="296"/>
      <c r="I11" s="288">
        <f>COUNTA(E12:E31)</f>
        <v>1</v>
      </c>
      <c r="J11" s="253">
        <f>IF(I11=0,0,1/COUNTA(D12:D31)*I11)</f>
        <v>0.33333333333333331</v>
      </c>
      <c r="L11" s="282">
        <f>ROW()</f>
        <v>11</v>
      </c>
      <c r="M11" s="256" t="s">
        <v>362</v>
      </c>
      <c r="N11" s="255">
        <v>0</v>
      </c>
      <c r="O11" s="243" t="s">
        <v>7</v>
      </c>
      <c r="P11" s="174" t="s">
        <v>154</v>
      </c>
      <c r="Q11" s="175" t="s">
        <v>153</v>
      </c>
      <c r="R11" s="251" t="s">
        <v>45</v>
      </c>
      <c r="S11" s="252"/>
      <c r="T11" s="289">
        <f>COUNTA(P12:P31)</f>
        <v>3</v>
      </c>
      <c r="U11" s="290">
        <f>IF(T11=0,0,1/COUNTA(O12:O31)*T11)</f>
        <v>0.60000000000000009</v>
      </c>
      <c r="V11" s="227"/>
      <c r="W11" s="286" t="s">
        <v>358</v>
      </c>
      <c r="X11" s="84" t="s">
        <v>359</v>
      </c>
      <c r="Y11" s="264"/>
      <c r="Z11" s="269"/>
      <c r="AA11" s="264"/>
      <c r="AB11" s="261"/>
      <c r="AC11" s="278"/>
      <c r="AD11" s="286" t="s">
        <v>358</v>
      </c>
      <c r="AE11" s="84" t="s">
        <v>359</v>
      </c>
      <c r="AF11" s="264"/>
      <c r="AG11" s="269"/>
      <c r="AH11" s="264"/>
      <c r="AI11" s="265"/>
    </row>
    <row r="12" spans="1:43" ht="20.100000000000001" customHeight="1" x14ac:dyDescent="0.25">
      <c r="A12" s="1">
        <f>ROW()</f>
        <v>12</v>
      </c>
      <c r="B12" s="245" t="str">
        <f>IF(ISBLANK(D12),"",IF(ISBLANK(F12),"",IF(ISTEXT(F12),(D11)&amp;" "&amp;INDEX(C12:C220,C11),"")))</f>
        <v/>
      </c>
      <c r="C12" s="254">
        <f>IF(ISBLANK(D12),"",IF(ISTEXT(D12),LARGE(C11:C11,1)+1,0))</f>
        <v>1</v>
      </c>
      <c r="D12" s="241" t="s">
        <v>218</v>
      </c>
      <c r="E12" s="240" t="s">
        <v>9</v>
      </c>
      <c r="F12" s="239"/>
      <c r="G12" s="403"/>
      <c r="H12" s="403"/>
      <c r="I12" s="403"/>
      <c r="J12" s="404"/>
      <c r="L12" s="1">
        <f>ROW()</f>
        <v>12</v>
      </c>
      <c r="M12" s="245" t="str">
        <f>IF(ISBLANK(O12),"",IF(ISBLANK(Q12),"",IF(ISTEXT(Q12),(O11)&amp;" "&amp;INDEX(N12:N220,N11),"")))</f>
        <v/>
      </c>
      <c r="N12" s="254">
        <f>IF(ISBLANK(O12),"",IF(ISTEXT(O12),LARGE(N11:N11,1)+1,0))</f>
        <v>1</v>
      </c>
      <c r="O12" s="241" t="s">
        <v>166</v>
      </c>
      <c r="P12" s="240" t="s">
        <v>334</v>
      </c>
      <c r="Q12" s="239"/>
      <c r="R12" s="403"/>
      <c r="S12" s="403"/>
      <c r="T12" s="408"/>
      <c r="U12" s="409"/>
      <c r="V12" s="227"/>
      <c r="W12" s="280">
        <f t="array" ref="W12">IFERROR(SMALL(IF(F11:F220="x",ROW(C11:C220)),ROWS(12:12)),0)</f>
        <v>13</v>
      </c>
      <c r="X12" s="84" t="str">
        <f>IF(W12=0,0,VLOOKUP(W12,A11:G220,2))</f>
        <v>ZONE DE LIVRAISON 2</v>
      </c>
      <c r="Y12" s="263" t="str">
        <f>IF(W12=0,0,VLOOKUP(W12,A11:G220,7))</f>
        <v>manque de savon et de papier</v>
      </c>
      <c r="Z12" s="264"/>
      <c r="AA12" s="264"/>
      <c r="AB12" s="261"/>
      <c r="AC12" s="278"/>
      <c r="AD12" s="280">
        <f t="array" ref="AD12">IFERROR(SMALL(IF(Q11:Q220="x",ROW(N11:N220)),ROWS(12:12)),0)</f>
        <v>13</v>
      </c>
      <c r="AE12" s="84" t="str">
        <f>IF(AD12=0,0,VLOOKUP(AD12,L11:R220,2))</f>
        <v>Soumissionnaire A 2</v>
      </c>
      <c r="AF12" s="263" t="str">
        <f>IF(AD12=0,0,VLOOKUP(AD12,L11:R220,7))</f>
        <v>manque de souplesse dans les horaires</v>
      </c>
      <c r="AG12" s="264"/>
      <c r="AH12" s="264"/>
      <c r="AI12" s="265"/>
    </row>
    <row r="13" spans="1:43" ht="20.100000000000001" customHeight="1" x14ac:dyDescent="0.25">
      <c r="A13" s="1">
        <f>ROW()</f>
        <v>13</v>
      </c>
      <c r="B13" s="245" t="str">
        <f>IF(ISBLANK(D13),"",IF(ISBLANK(F13),"",IF(ISTEXT(F13),(D11)&amp;" "&amp;INDEX(C12:C220,C11),"")))</f>
        <v>ZONE DE LIVRAISON 2</v>
      </c>
      <c r="C13" s="254">
        <f>IF(ISBLANK(D13),"",IF(ISTEXT(D13),LARGE(C11:C12,1)+1,0))</f>
        <v>2</v>
      </c>
      <c r="D13" s="237" t="s">
        <v>219</v>
      </c>
      <c r="E13" s="240"/>
      <c r="F13" s="239" t="s">
        <v>9</v>
      </c>
      <c r="G13" s="403" t="s">
        <v>398</v>
      </c>
      <c r="H13" s="403"/>
      <c r="I13" s="403"/>
      <c r="J13" s="404"/>
      <c r="L13" s="1">
        <f>ROW()</f>
        <v>13</v>
      </c>
      <c r="M13" s="245" t="str">
        <f>IF(ISBLANK(O13),"",IF(ISBLANK(Q13),"",IF(ISTEXT(Q13),(O11)&amp;" "&amp;INDEX(N12:N220,N11),"")))</f>
        <v>Soumissionnaire A 2</v>
      </c>
      <c r="N13" s="254">
        <f>IF(ISBLANK(O13),"",IF(ISTEXT(O13),LARGE(N11:N12,1)+1,0))</f>
        <v>2</v>
      </c>
      <c r="O13" s="237" t="s">
        <v>164</v>
      </c>
      <c r="P13" s="240"/>
      <c r="Q13" s="239" t="s">
        <v>334</v>
      </c>
      <c r="R13" s="403" t="s">
        <v>401</v>
      </c>
      <c r="S13" s="403"/>
      <c r="T13" s="403"/>
      <c r="U13" s="404"/>
      <c r="V13" s="227"/>
      <c r="W13" s="280">
        <f t="array" ref="W13">IFERROR(SMALL(IF(F11:F220="x",ROW(C11:C220)),ROWS(12:13)),0)</f>
        <v>14</v>
      </c>
      <c r="X13" s="84" t="str">
        <f>IF(W13=0,0,VLOOKUP(W13,A11:G220,2))</f>
        <v>ZONE DE LIVRAISON 3</v>
      </c>
      <c r="Y13" s="263" t="str">
        <f>IF(W13=0,0,VLOOKUP(W13,A11:G220,7))</f>
        <v>attente de + de 30 minutes</v>
      </c>
      <c r="Z13" s="264"/>
      <c r="AA13" s="264"/>
      <c r="AB13" s="261"/>
      <c r="AC13" s="278"/>
      <c r="AD13" s="280">
        <f t="array" ref="AD13">IFERROR(SMALL(IF(Q11:Q220="x",ROW(N11:N220)),ROWS(12:13)),0)</f>
        <v>15</v>
      </c>
      <c r="AE13" s="84" t="str">
        <f>IF(AD13=0,0,VLOOKUP(AD13,L11:R220,2))</f>
        <v>Soumissionnaire A 4</v>
      </c>
      <c r="AF13" s="263" t="str">
        <f>IF(AD13=0,0,VLOOKUP(AD13,L11:R220,7))</f>
        <v>positionné N° 4 sur la grille de comparaison</v>
      </c>
      <c r="AG13" s="268"/>
      <c r="AH13" s="268"/>
      <c r="AI13" s="270"/>
    </row>
    <row r="14" spans="1:43" ht="20.100000000000001" customHeight="1" x14ac:dyDescent="0.25">
      <c r="A14" s="1">
        <f>ROW()</f>
        <v>14</v>
      </c>
      <c r="B14" s="245" t="str">
        <f>IF(ISBLANK(D14),"",IF(ISBLANK(F14),"",IF(ISTEXT(F14),(D11)&amp;" "&amp;INDEX(C12:C220,C11),"")))</f>
        <v>ZONE DE LIVRAISON 3</v>
      </c>
      <c r="C14" s="254">
        <f>IF(ISBLANK(D14),"",IF(ISTEXT(D14),LARGE(C11:C13,1)+1,0))</f>
        <v>3</v>
      </c>
      <c r="D14" s="238" t="s">
        <v>220</v>
      </c>
      <c r="E14" s="240"/>
      <c r="F14" s="239" t="s">
        <v>9</v>
      </c>
      <c r="G14" s="403" t="s">
        <v>399</v>
      </c>
      <c r="H14" s="403"/>
      <c r="I14" s="403"/>
      <c r="J14" s="404"/>
      <c r="L14" s="1">
        <f>ROW()</f>
        <v>14</v>
      </c>
      <c r="M14" s="245" t="str">
        <f>IF(ISBLANK(O14),"",IF(ISBLANK(Q14),"",IF(ISTEXT(Q14),(O11)&amp;" "&amp;INDEX(N12:N220,N11),"")))</f>
        <v/>
      </c>
      <c r="N14" s="254">
        <f>IF(ISBLANK(O14),"",IF(ISTEXT(O14),LARGE(N11:N13,1)+1,0))</f>
        <v>3</v>
      </c>
      <c r="O14" s="238" t="s">
        <v>162</v>
      </c>
      <c r="P14" s="240" t="s">
        <v>334</v>
      </c>
      <c r="Q14" s="239"/>
      <c r="R14" s="403"/>
      <c r="S14" s="403"/>
      <c r="T14" s="403"/>
      <c r="U14" s="404"/>
      <c r="V14" s="227"/>
      <c r="W14" s="280">
        <f t="array" ref="W14">IFERROR(SMALL(IF(F11:F220="x",ROW(C11:C220)),ROWS(12:14)),0)</f>
        <v>0</v>
      </c>
      <c r="X14" s="84">
        <f>IF(W14=0,0,VLOOKUP(W14,A11:G220,2))</f>
        <v>0</v>
      </c>
      <c r="Y14" s="263">
        <f>IF(W14=0,0,VLOOKUP(W14,A11:G220,7))</f>
        <v>0</v>
      </c>
      <c r="Z14" s="264"/>
      <c r="AA14" s="264"/>
      <c r="AB14" s="261"/>
      <c r="AC14" s="279"/>
      <c r="AD14" s="280">
        <f t="array" ref="AD14">IFERROR(SMALL(IF(Q11:Q220="x",ROW(N11:N220)),ROWS(12:14)),0)</f>
        <v>0</v>
      </c>
      <c r="AE14" s="84">
        <f>IF(AD14=0,0,VLOOKUP(AD14,L11:R220,2))</f>
        <v>0</v>
      </c>
      <c r="AF14" s="263">
        <f>IF(AD14=0,0,VLOOKUP(AD14,L11:R220,7))</f>
        <v>0</v>
      </c>
      <c r="AG14" s="268"/>
      <c r="AH14" s="268"/>
      <c r="AI14" s="270"/>
    </row>
    <row r="15" spans="1:43" ht="20.100000000000001" customHeight="1" x14ac:dyDescent="0.25">
      <c r="A15" s="1">
        <f>ROW()</f>
        <v>15</v>
      </c>
      <c r="B15" s="245" t="str">
        <f>IF(ISBLANK(D15),"",IF(ISBLANK(F15),"",IF(ISTEXT(F15),(D11)&amp;" "&amp;INDEX(C12:C220,C11),"")))</f>
        <v/>
      </c>
      <c r="C15" s="254" t="str">
        <f>IF(ISBLANK(D15),"",IF(ISTEXT(D15),LARGE(C11:C14,1)+1,0))</f>
        <v/>
      </c>
      <c r="D15" s="238"/>
      <c r="E15" s="240"/>
      <c r="F15" s="239"/>
      <c r="G15" s="403"/>
      <c r="H15" s="403"/>
      <c r="I15" s="403"/>
      <c r="J15" s="404"/>
      <c r="L15" s="1">
        <f>ROW()</f>
        <v>15</v>
      </c>
      <c r="M15" s="245" t="str">
        <f>IF(ISBLANK(O15),"",IF(ISBLANK(Q15),"",IF(ISTEXT(Q15),(O11)&amp;" "&amp;INDEX(N12:N220,N11),"")))</f>
        <v>Soumissionnaire A 4</v>
      </c>
      <c r="N15" s="254">
        <f>IF(ISBLANK(O15),"",IF(ISTEXT(O15),LARGE(N11:N14,1)+1,0))</f>
        <v>4</v>
      </c>
      <c r="O15" s="238" t="s">
        <v>160</v>
      </c>
      <c r="P15" s="240"/>
      <c r="Q15" s="239" t="s">
        <v>334</v>
      </c>
      <c r="R15" s="403" t="s">
        <v>400</v>
      </c>
      <c r="S15" s="403"/>
      <c r="T15" s="403"/>
      <c r="U15" s="404"/>
      <c r="V15" s="227"/>
      <c r="W15" s="280">
        <f t="array" ref="W15">IFERROR(SMALL(IF(F11:F220="x",ROW(C11:C220)),ROWS(12:15)),0)</f>
        <v>0</v>
      </c>
      <c r="X15" s="84">
        <f>IF(W15=0,0,VLOOKUP(W15,A11:G220,2))</f>
        <v>0</v>
      </c>
      <c r="Y15" s="263">
        <f>IF(W15=0,0,VLOOKUP(W15,A11:G220,7))</f>
        <v>0</v>
      </c>
      <c r="Z15" s="264"/>
      <c r="AA15" s="264"/>
      <c r="AB15" s="261"/>
      <c r="AC15" s="279"/>
      <c r="AD15" s="280">
        <f t="array" ref="AD15">IFERROR(SMALL(IF(Q11:Q220="x",ROW(N11:N220)),ROWS(12:15)),0)</f>
        <v>0</v>
      </c>
      <c r="AE15" s="84">
        <f>IF(AD15=0,0,VLOOKUP(AD15,L11:R220,2))</f>
        <v>0</v>
      </c>
      <c r="AF15" s="263">
        <f>IF(AD15=0,0,VLOOKUP(AD15,L11:R220,7))</f>
        <v>0</v>
      </c>
      <c r="AG15" s="268"/>
      <c r="AH15" s="268"/>
      <c r="AI15" s="270"/>
    </row>
    <row r="16" spans="1:43" ht="20.100000000000001" customHeight="1" x14ac:dyDescent="0.25">
      <c r="A16" s="1">
        <f>ROW()</f>
        <v>16</v>
      </c>
      <c r="B16" s="245" t="str">
        <f>IF(ISBLANK(D16),"",IF(ISBLANK(F16),"",IF(ISTEXT(F16),(D11)&amp;" "&amp;INDEX(C12:C220,C11),"")))</f>
        <v/>
      </c>
      <c r="C16" s="254" t="str">
        <f>IF(ISBLANK(D16),"",IF(ISTEXT(D16),LARGE(C11:C15,1)+1,0))</f>
        <v/>
      </c>
      <c r="D16" s="238"/>
      <c r="E16" s="240"/>
      <c r="F16" s="239"/>
      <c r="G16" s="403"/>
      <c r="H16" s="403"/>
      <c r="I16" s="403"/>
      <c r="J16" s="404"/>
      <c r="L16" s="1">
        <f>ROW()</f>
        <v>16</v>
      </c>
      <c r="M16" s="245" t="str">
        <f>IF(ISBLANK(O16),"",IF(ISBLANK(Q16),"",IF(ISTEXT(Q16),(O11)&amp;" "&amp;INDEX(N12:N220,N11),"")))</f>
        <v/>
      </c>
      <c r="N16" s="254">
        <f>IF(ISBLANK(O16),"",IF(ISTEXT(O16),LARGE(N11:N15,1)+1,0))</f>
        <v>5</v>
      </c>
      <c r="O16" s="238" t="s">
        <v>158</v>
      </c>
      <c r="P16" s="240" t="s">
        <v>334</v>
      </c>
      <c r="Q16" s="239"/>
      <c r="R16" s="403"/>
      <c r="S16" s="403"/>
      <c r="T16" s="403"/>
      <c r="U16" s="404"/>
      <c r="V16" s="227"/>
      <c r="W16" s="280">
        <f t="array" ref="W16">IFERROR(SMALL(IF(F11:F220="x",ROW(C11:C220)),ROWS(12:16)),0)</f>
        <v>0</v>
      </c>
      <c r="X16" s="84">
        <f>IF(W16=0,0,VLOOKUP(W16,A11:G220,2))</f>
        <v>0</v>
      </c>
      <c r="Y16" s="263">
        <f>IF(W16=0,0,VLOOKUP(W16,A11:G220,7))</f>
        <v>0</v>
      </c>
      <c r="Z16" s="264"/>
      <c r="AA16" s="264"/>
      <c r="AB16" s="261"/>
      <c r="AC16" s="279"/>
      <c r="AD16" s="280">
        <f t="array" ref="AD16">IFERROR(SMALL(IF(Q11:Q220="x",ROW(N11:N220)),ROWS(12:16)),0)</f>
        <v>0</v>
      </c>
      <c r="AE16" s="84">
        <f>IF(AD16=0,0,VLOOKUP(AD16,L11:R220,2))</f>
        <v>0</v>
      </c>
      <c r="AF16" s="263">
        <f>IF(AD16=0,0,VLOOKUP(AD16,L11:R220,7))</f>
        <v>0</v>
      </c>
      <c r="AG16" s="268"/>
      <c r="AH16" s="268"/>
      <c r="AI16" s="270"/>
    </row>
    <row r="17" spans="1:35" ht="20.100000000000001" customHeight="1" x14ac:dyDescent="0.25">
      <c r="A17" s="1">
        <f>ROW()</f>
        <v>17</v>
      </c>
      <c r="B17" s="245" t="str">
        <f>IF(ISBLANK(D17),"",IF(ISBLANK(F17),"",IF(ISTEXT(F17),(D11)&amp;" "&amp;INDEX(C12:C220,C11),"")))</f>
        <v/>
      </c>
      <c r="C17" s="254" t="str">
        <f>IF(ISBLANK(D17),"",IF(ISTEXT(D17),LARGE(C11:C16,1)+1,0))</f>
        <v/>
      </c>
      <c r="D17" s="238"/>
      <c r="E17" s="240"/>
      <c r="F17" s="239"/>
      <c r="G17" s="403"/>
      <c r="H17" s="403"/>
      <c r="I17" s="403"/>
      <c r="J17" s="404"/>
      <c r="L17" s="1">
        <f>ROW()</f>
        <v>17</v>
      </c>
      <c r="M17" s="245" t="str">
        <f>IF(ISBLANK(O17),"",IF(ISBLANK(Q17),"",IF(ISTEXT(Q17),(O11)&amp;" "&amp;INDEX(N12:N220,N11),"")))</f>
        <v/>
      </c>
      <c r="N17" s="254" t="str">
        <f>IF(ISBLANK(O17),"",IF(ISTEXT(O17),LARGE(N11:N16,1)+1,0))</f>
        <v/>
      </c>
      <c r="O17" s="238"/>
      <c r="P17" s="240"/>
      <c r="Q17" s="239"/>
      <c r="R17" s="403"/>
      <c r="S17" s="403"/>
      <c r="T17" s="403"/>
      <c r="U17" s="404"/>
      <c r="V17" s="227"/>
      <c r="W17" s="280">
        <f t="array" ref="W17">IFERROR(SMALL(IF(F11:F220="x",ROW(C11:C220)),ROWS(12:17)),0)</f>
        <v>0</v>
      </c>
      <c r="X17" s="84">
        <f>IF(W17=0,0,VLOOKUP(W17,A11:G220,2))</f>
        <v>0</v>
      </c>
      <c r="Y17" s="263">
        <f>IF(W17=0,0,VLOOKUP(W17,A11:G220,7))</f>
        <v>0</v>
      </c>
      <c r="Z17" s="264"/>
      <c r="AA17" s="264"/>
      <c r="AB17" s="261"/>
      <c r="AC17" s="279"/>
      <c r="AD17" s="280">
        <f t="array" ref="AD17">IFERROR(SMALL(IF(Q11:Q220="x",ROW(N11:N220)),ROWS(12:17)),0)</f>
        <v>0</v>
      </c>
      <c r="AE17" s="84">
        <f>IF(AD17=0,0,VLOOKUP(AD17,L11:R220,2))</f>
        <v>0</v>
      </c>
      <c r="AF17" s="263">
        <f>IF(AD17=0,0,VLOOKUP(AD17,L11:R220,7))</f>
        <v>0</v>
      </c>
      <c r="AG17" s="268"/>
      <c r="AH17" s="268"/>
      <c r="AI17" s="270"/>
    </row>
    <row r="18" spans="1:35" ht="20.100000000000001" customHeight="1" x14ac:dyDescent="0.25">
      <c r="A18" s="1">
        <f>ROW()</f>
        <v>18</v>
      </c>
      <c r="B18" s="245" t="str">
        <f>IF(ISBLANK(D18),"",IF(ISBLANK(F18),"",IF(ISTEXT(F18),(D11)&amp;" "&amp;INDEX(C12:C220,C11),"")))</f>
        <v/>
      </c>
      <c r="C18" s="254" t="str">
        <f>IF(ISBLANK(D18),"",IF(ISTEXT(D18),LARGE(C11:C17,1)+1,0))</f>
        <v/>
      </c>
      <c r="D18" s="238"/>
      <c r="E18" s="240"/>
      <c r="F18" s="239"/>
      <c r="G18" s="403"/>
      <c r="H18" s="403"/>
      <c r="I18" s="403"/>
      <c r="J18" s="404"/>
      <c r="L18" s="1">
        <f>ROW()</f>
        <v>18</v>
      </c>
      <c r="M18" s="245" t="str">
        <f>IF(ISBLANK(O18),"",IF(ISBLANK(Q18),"",IF(ISTEXT(Q18),(O11)&amp;" "&amp;INDEX(N12:N220,N11),"")))</f>
        <v/>
      </c>
      <c r="N18" s="254" t="str">
        <f>IF(ISBLANK(O18),"",IF(ISTEXT(O18),LARGE(N11:N17,1)+1,0))</f>
        <v/>
      </c>
      <c r="O18" s="238"/>
      <c r="P18" s="240"/>
      <c r="Q18" s="239"/>
      <c r="R18" s="403"/>
      <c r="S18" s="403"/>
      <c r="T18" s="403"/>
      <c r="U18" s="404"/>
      <c r="V18" s="227"/>
      <c r="W18" s="280">
        <f t="array" ref="W18">IFERROR(SMALL(IF(F11:F220="x",ROW(C11:C220)),ROWS(12:18)),0)</f>
        <v>0</v>
      </c>
      <c r="X18" s="84">
        <f>IF(W18=0,0,VLOOKUP(W18,A11:G220,2))</f>
        <v>0</v>
      </c>
      <c r="Y18" s="263">
        <f>IF(W18=0,0,VLOOKUP(W18,A11:G220,7))</f>
        <v>0</v>
      </c>
      <c r="Z18" s="272"/>
      <c r="AA18" s="273"/>
      <c r="AB18" s="271"/>
      <c r="AC18" s="279"/>
      <c r="AD18" s="280">
        <f t="array" ref="AD18">IFERROR(SMALL(IF(Q11:Q220="x",ROW(N11:N220)),ROWS(12:18)),0)</f>
        <v>0</v>
      </c>
      <c r="AE18" s="84">
        <f>IF(AD18=0,0,VLOOKUP(AD18,L11:R220,2))</f>
        <v>0</v>
      </c>
      <c r="AF18" s="263">
        <f>IF(AD18=0,0,VLOOKUP(AD18,L11:R220,7))</f>
        <v>0</v>
      </c>
      <c r="AG18" s="268"/>
      <c r="AH18" s="268"/>
      <c r="AI18" s="270"/>
    </row>
    <row r="19" spans="1:35" ht="20.100000000000001" customHeight="1" x14ac:dyDescent="0.25">
      <c r="A19" s="1">
        <f>ROW()</f>
        <v>19</v>
      </c>
      <c r="B19" s="245" t="str">
        <f>IF(ISBLANK(D19),"",IF(ISBLANK(F19),"",IF(ISTEXT(F19),(D11)&amp;" "&amp;INDEX(C12:C220,C11),"")))</f>
        <v/>
      </c>
      <c r="C19" s="254" t="str">
        <f>IF(ISBLANK(D19),"",IF(ISTEXT(D19),LARGE(C11:C18,1)+1,0))</f>
        <v/>
      </c>
      <c r="D19" s="238"/>
      <c r="E19" s="240"/>
      <c r="F19" s="239"/>
      <c r="G19" s="403"/>
      <c r="H19" s="403"/>
      <c r="I19" s="403"/>
      <c r="J19" s="404"/>
      <c r="L19" s="1">
        <f>ROW()</f>
        <v>19</v>
      </c>
      <c r="M19" s="245" t="str">
        <f>IF(ISBLANK(O19),"",IF(ISBLANK(Q19),"",IF(ISTEXT(Q19),(O11)&amp;" "&amp;INDEX(N12:N220,N11),"")))</f>
        <v/>
      </c>
      <c r="N19" s="254" t="str">
        <f>IF(ISBLANK(O19),"",IF(ISTEXT(O19),LARGE(N11:N18,1)+1,0))</f>
        <v/>
      </c>
      <c r="O19" s="238"/>
      <c r="P19" s="240"/>
      <c r="Q19" s="239"/>
      <c r="R19" s="403"/>
      <c r="S19" s="403"/>
      <c r="T19" s="403"/>
      <c r="U19" s="404"/>
      <c r="V19" s="227"/>
      <c r="W19" s="280">
        <f t="array" ref="W19">IFERROR(SMALL(IF(F11:F220="x",ROW(C11:C220)),ROWS(12:19)),0)</f>
        <v>0</v>
      </c>
      <c r="X19" s="84">
        <f>IF(W19=0,0,VLOOKUP(W19,A11:G220,2))</f>
        <v>0</v>
      </c>
      <c r="Y19" s="263">
        <f>IF(W19=0,0,VLOOKUP(W19,A11:G220,7))</f>
        <v>0</v>
      </c>
      <c r="Z19" s="272"/>
      <c r="AA19" s="273"/>
      <c r="AB19" s="271"/>
      <c r="AC19" s="279"/>
      <c r="AD19" s="280">
        <f t="array" ref="AD19">IFERROR(SMALL(IF(Q11:Q220="x",ROW(N11:N220)),ROWS(12:19)),0)</f>
        <v>0</v>
      </c>
      <c r="AE19" s="84">
        <f>IF(AD19=0,0,VLOOKUP(AD19,L11:R220,2))</f>
        <v>0</v>
      </c>
      <c r="AF19" s="263">
        <f>IF(AD19=0,0,VLOOKUP(AD19,L11:R220,7))</f>
        <v>0</v>
      </c>
      <c r="AG19" s="268"/>
      <c r="AH19" s="268"/>
      <c r="AI19" s="270"/>
    </row>
    <row r="20" spans="1:35" ht="20.100000000000001" customHeight="1" x14ac:dyDescent="0.25">
      <c r="A20" s="1">
        <f>ROW()</f>
        <v>20</v>
      </c>
      <c r="B20" s="245" t="str">
        <f>IF(ISBLANK(D20),"",IF(ISBLANK(F20),"",IF(ISTEXT(F20),(D11)&amp;" "&amp;INDEX(C12:C220,C11),"")))</f>
        <v/>
      </c>
      <c r="C20" s="254" t="str">
        <f>IF(ISBLANK(D20),"",IF(ISTEXT(D20),LARGE(C11:C19,1)+1,0))</f>
        <v/>
      </c>
      <c r="D20" s="238"/>
      <c r="E20" s="240"/>
      <c r="F20" s="239"/>
      <c r="G20" s="403"/>
      <c r="H20" s="403"/>
      <c r="I20" s="403"/>
      <c r="J20" s="404"/>
      <c r="L20" s="1">
        <f>ROW()</f>
        <v>20</v>
      </c>
      <c r="M20" s="245" t="str">
        <f>IF(ISBLANK(O20),"",IF(ISBLANK(Q20),"",IF(ISTEXT(Q20),(O11)&amp;" "&amp;INDEX(N12:N220,N11),"")))</f>
        <v/>
      </c>
      <c r="N20" s="254" t="str">
        <f>IF(ISBLANK(O20),"",IF(ISTEXT(O20),LARGE(N11:N19,1)+1,0))</f>
        <v/>
      </c>
      <c r="O20" s="238"/>
      <c r="P20" s="240"/>
      <c r="Q20" s="239"/>
      <c r="R20" s="403"/>
      <c r="S20" s="403"/>
      <c r="T20" s="403"/>
      <c r="U20" s="404"/>
      <c r="V20" s="227"/>
      <c r="W20" s="280">
        <f t="array" ref="W20">IFERROR(SMALL(IF(F11:F220="x",ROW(C11:C220)),ROWS(12:20)),0)</f>
        <v>0</v>
      </c>
      <c r="X20" s="84">
        <f>IF(W20=0,0,VLOOKUP(W20,A11:G220,2))</f>
        <v>0</v>
      </c>
      <c r="Y20" s="263">
        <f>IF(W20=0,0,VLOOKUP(W20,A11:G220,7))</f>
        <v>0</v>
      </c>
      <c r="Z20" s="273"/>
      <c r="AA20" s="273"/>
      <c r="AB20" s="271"/>
      <c r="AC20" s="279"/>
      <c r="AD20" s="280">
        <f t="array" ref="AD20">IFERROR(SMALL(IF(Q11:Q220="x",ROW(N11:N220)),ROWS(12:20)),0)</f>
        <v>0</v>
      </c>
      <c r="AE20" s="84">
        <f>IF(AD20=0,0,VLOOKUP(AD20,L11:R220,2))</f>
        <v>0</v>
      </c>
      <c r="AF20" s="263">
        <f>IF(AD20=0,0,VLOOKUP(AD20,L11:R220,7))</f>
        <v>0</v>
      </c>
      <c r="AG20" s="268"/>
      <c r="AH20" s="268"/>
      <c r="AI20" s="270"/>
    </row>
    <row r="21" spans="1:35" ht="20.100000000000001" customHeight="1" x14ac:dyDescent="0.25">
      <c r="A21" s="1">
        <f>ROW()</f>
        <v>21</v>
      </c>
      <c r="B21" s="245" t="str">
        <f>IF(ISBLANK(D21),"",IF(ISBLANK(F21),"",IF(ISTEXT(F21),(D11)&amp;" "&amp;INDEX(C12:C220,C11),"")))</f>
        <v/>
      </c>
      <c r="C21" s="254" t="str">
        <f>IF(ISBLANK(D21),"",IF(ISTEXT(D21),LARGE(C11:C20,1)+1,0))</f>
        <v/>
      </c>
      <c r="D21" s="238"/>
      <c r="E21" s="240"/>
      <c r="F21" s="239"/>
      <c r="G21" s="403"/>
      <c r="H21" s="403"/>
      <c r="I21" s="403"/>
      <c r="J21" s="404"/>
      <c r="L21" s="1">
        <f>ROW()</f>
        <v>21</v>
      </c>
      <c r="M21" s="245" t="str">
        <f>IF(ISBLANK(O21),"",IF(ISBLANK(Q21),"",IF(ISTEXT(Q21),(O11)&amp;" "&amp;INDEX(N12:N220,N11),"")))</f>
        <v/>
      </c>
      <c r="N21" s="254" t="str">
        <f>IF(ISBLANK(O21),"",IF(ISTEXT(O21),LARGE(N11:N20,1)+1,0))</f>
        <v/>
      </c>
      <c r="O21" s="238"/>
      <c r="P21" s="240"/>
      <c r="Q21" s="239"/>
      <c r="R21" s="403"/>
      <c r="S21" s="403"/>
      <c r="T21" s="403"/>
      <c r="U21" s="404"/>
      <c r="V21" s="227"/>
      <c r="W21" s="280">
        <f t="array" ref="W21">IFERROR(SMALL(IF(F11:F220="x",ROW(C11:C220)),ROWS(12:21)),0)</f>
        <v>0</v>
      </c>
      <c r="X21" s="84">
        <f>IF(W21=0,0,VLOOKUP(W21,A11:G220,2))</f>
        <v>0</v>
      </c>
      <c r="Y21" s="263">
        <f>IF(W21=0,0,VLOOKUP(W21,A11:G220,7))</f>
        <v>0</v>
      </c>
      <c r="Z21" s="273"/>
      <c r="AA21" s="273"/>
      <c r="AB21" s="271"/>
      <c r="AC21" s="279"/>
      <c r="AD21" s="280">
        <f t="array" ref="AD21">IFERROR(SMALL(IF(Q11:Q220="x",ROW(N11:N220)),ROWS(12:21)),0)</f>
        <v>0</v>
      </c>
      <c r="AE21" s="84">
        <f>IF(AD21=0,0,VLOOKUP(AD21,L11:R220,2))</f>
        <v>0</v>
      </c>
      <c r="AF21" s="263">
        <f>IF(AD21=0,0,VLOOKUP(AD21,L11:R220,7))</f>
        <v>0</v>
      </c>
      <c r="AG21" s="268"/>
      <c r="AH21" s="268"/>
      <c r="AI21" s="270"/>
    </row>
    <row r="22" spans="1:35" ht="20.100000000000001" customHeight="1" x14ac:dyDescent="0.25">
      <c r="A22" s="1">
        <f>ROW()</f>
        <v>22</v>
      </c>
      <c r="B22" s="245" t="str">
        <f>IF(ISBLANK(D22),"",IF(ISBLANK(F22),"",IF(ISTEXT(F22),(D11)&amp;" "&amp;INDEX(C12:C220,C11),"")))</f>
        <v/>
      </c>
      <c r="C22" s="254" t="str">
        <f>IF(ISBLANK(D22),"",IF(ISTEXT(D22),LARGE(C11:C21,1)+1,0))</f>
        <v/>
      </c>
      <c r="D22" s="238"/>
      <c r="E22" s="240"/>
      <c r="F22" s="239"/>
      <c r="G22" s="403"/>
      <c r="H22" s="403"/>
      <c r="I22" s="403"/>
      <c r="J22" s="404"/>
      <c r="L22" s="1">
        <f>ROW()</f>
        <v>22</v>
      </c>
      <c r="M22" s="245" t="str">
        <f>IF(ISBLANK(O22),"",IF(ISBLANK(Q22),"",IF(ISTEXT(Q22),(O11)&amp;" "&amp;INDEX(N12:N220,N11),"")))</f>
        <v/>
      </c>
      <c r="N22" s="254" t="str">
        <f>IF(ISBLANK(O22),"",IF(ISTEXT(O22),LARGE(N11:N21,1)+1,0))</f>
        <v/>
      </c>
      <c r="O22" s="238"/>
      <c r="P22" s="240"/>
      <c r="Q22" s="239"/>
      <c r="R22" s="403"/>
      <c r="S22" s="403"/>
      <c r="T22" s="403"/>
      <c r="U22" s="404"/>
      <c r="V22" s="227"/>
      <c r="W22" s="280">
        <f t="array" ref="W22">IFERROR(SMALL(IF(F11:F220="x",ROW(C11:C220)),ROWS(12:22)),0)</f>
        <v>0</v>
      </c>
      <c r="X22" s="84">
        <f>IF(W22=0,0,VLOOKUP(W22,A11:G220,2))</f>
        <v>0</v>
      </c>
      <c r="Y22" s="263">
        <f>IF(W22=0,0,VLOOKUP(W22,A11:G220,7))</f>
        <v>0</v>
      </c>
      <c r="Z22" s="273"/>
      <c r="AA22" s="273"/>
      <c r="AB22" s="271"/>
      <c r="AC22" s="279"/>
      <c r="AD22" s="280">
        <f t="array" ref="AD22">IFERROR(SMALL(IF(Q11:Q220="x",ROW(N11:N220)),ROWS(12:22)),0)</f>
        <v>0</v>
      </c>
      <c r="AE22" s="84">
        <f>IF(AD22=0,0,VLOOKUP(AD22,L11:R220,2))</f>
        <v>0</v>
      </c>
      <c r="AF22" s="263">
        <f>IF(AD22=0,0,VLOOKUP(AD22,L11:R220,7))</f>
        <v>0</v>
      </c>
      <c r="AG22" s="268"/>
      <c r="AH22" s="268"/>
      <c r="AI22" s="270"/>
    </row>
    <row r="23" spans="1:35" ht="20.100000000000001" customHeight="1" x14ac:dyDescent="0.25">
      <c r="A23" s="1">
        <f>ROW()</f>
        <v>23</v>
      </c>
      <c r="B23" s="245" t="str">
        <f>IF(ISBLANK(D23),"",IF(ISBLANK(F23),"",IF(ISTEXT(F23),(D11)&amp;" "&amp;INDEX(C12:C220,C11),"")))</f>
        <v/>
      </c>
      <c r="C23" s="254" t="str">
        <f>IF(ISBLANK(D23),"",IF(ISTEXT(D23),LARGE(C11:C22,1)+1,0))</f>
        <v/>
      </c>
      <c r="D23" s="238"/>
      <c r="E23" s="240"/>
      <c r="F23" s="239"/>
      <c r="G23" s="403"/>
      <c r="H23" s="403"/>
      <c r="I23" s="403"/>
      <c r="J23" s="404"/>
      <c r="L23" s="1">
        <f>ROW()</f>
        <v>23</v>
      </c>
      <c r="M23" s="245" t="str">
        <f>IF(ISBLANK(O23),"",IF(ISBLANK(Q23),"",IF(ISTEXT(Q23),(O11)&amp;" "&amp;INDEX(N12:N220,N11),"")))</f>
        <v/>
      </c>
      <c r="N23" s="254" t="str">
        <f>IF(ISBLANK(O23),"",IF(ISTEXT(O23),LARGE(N11:N22,1)+1,0))</f>
        <v/>
      </c>
      <c r="O23" s="238"/>
      <c r="P23" s="240"/>
      <c r="Q23" s="239"/>
      <c r="R23" s="403"/>
      <c r="S23" s="403"/>
      <c r="T23" s="403"/>
      <c r="U23" s="404"/>
      <c r="V23" s="227"/>
      <c r="W23" s="280">
        <f t="array" ref="W23">IFERROR(SMALL(IF(F11:F220="x",ROW(C11:C220)),ROWS(12:23)),0)</f>
        <v>0</v>
      </c>
      <c r="X23" s="84">
        <f>IF(W23=0,0,VLOOKUP(W23,A11:G220,2))</f>
        <v>0</v>
      </c>
      <c r="Y23" s="263">
        <f>IF(W23=0,0,VLOOKUP(W23,A11:G220,7))</f>
        <v>0</v>
      </c>
      <c r="Z23" s="273"/>
      <c r="AA23" s="273"/>
      <c r="AB23" s="271"/>
      <c r="AC23" s="279"/>
      <c r="AD23" s="280">
        <f t="array" ref="AD23">IFERROR(SMALL(IF(Q11:Q220="x",ROW(N11:N220)),ROWS(12:23)),0)</f>
        <v>0</v>
      </c>
      <c r="AE23" s="84">
        <f>IF(AD23=0,0,VLOOKUP(AD23,L11:R220,2))</f>
        <v>0</v>
      </c>
      <c r="AF23" s="263">
        <f>IF(AD23=0,0,VLOOKUP(AD23,L11:R220,7))</f>
        <v>0</v>
      </c>
      <c r="AG23" s="268"/>
      <c r="AH23" s="268"/>
      <c r="AI23" s="270"/>
    </row>
    <row r="24" spans="1:35" ht="20.100000000000001" customHeight="1" x14ac:dyDescent="0.25">
      <c r="A24" s="1">
        <f>ROW()</f>
        <v>24</v>
      </c>
      <c r="B24" s="245" t="str">
        <f>IF(ISBLANK(D24),"",IF(ISBLANK(F24),"",IF(ISTEXT(F24),(D11)&amp;" "&amp;INDEX(C12:C220,C11),"")))</f>
        <v/>
      </c>
      <c r="C24" s="254" t="str">
        <f>IF(ISBLANK(D24),"",IF(ISTEXT(D24),LARGE(C11:C23,1)+1,0))</f>
        <v/>
      </c>
      <c r="D24" s="238"/>
      <c r="E24" s="240"/>
      <c r="F24" s="239"/>
      <c r="G24" s="403"/>
      <c r="H24" s="403"/>
      <c r="I24" s="403"/>
      <c r="J24" s="404"/>
      <c r="L24" s="1">
        <f>ROW()</f>
        <v>24</v>
      </c>
      <c r="M24" s="245" t="str">
        <f>IF(ISBLANK(O24),"",IF(ISBLANK(Q24),"",IF(ISTEXT(Q24),(O11)&amp;" "&amp;INDEX(N12:N220,N11),"")))</f>
        <v/>
      </c>
      <c r="N24" s="254" t="str">
        <f>IF(ISBLANK(O24),"",IF(ISTEXT(O24),LARGE(N11:N23,1)+1,0))</f>
        <v/>
      </c>
      <c r="O24" s="238"/>
      <c r="P24" s="240"/>
      <c r="Q24" s="239"/>
      <c r="R24" s="403"/>
      <c r="S24" s="403"/>
      <c r="T24" s="403"/>
      <c r="U24" s="404"/>
      <c r="V24" s="227"/>
      <c r="W24" s="280">
        <f t="array" ref="W24">IFERROR(SMALL(IF(F11:F220="x",ROW(C11:C220)),ROWS(12:24)),0)</f>
        <v>0</v>
      </c>
      <c r="X24" s="84">
        <f>IF(W24=0,0,VLOOKUP(W24,A11:G220,2))</f>
        <v>0</v>
      </c>
      <c r="Y24" s="263">
        <f>IF(W24=0,0,VLOOKUP(W24,A11:G220,7))</f>
        <v>0</v>
      </c>
      <c r="Z24" s="273"/>
      <c r="AA24" s="273"/>
      <c r="AB24" s="271"/>
      <c r="AC24" s="279"/>
      <c r="AD24" s="280">
        <f t="array" ref="AD24">IFERROR(SMALL(IF(Q11:Q220="x",ROW(N11:N220)),ROWS(12:24)),0)</f>
        <v>0</v>
      </c>
      <c r="AE24" s="84">
        <f>IF(AD24=0,0,VLOOKUP(AD24,L11:R220,2))</f>
        <v>0</v>
      </c>
      <c r="AF24" s="263">
        <f>IF(AD24=0,0,VLOOKUP(AD24,L11:R220,7))</f>
        <v>0</v>
      </c>
      <c r="AG24" s="268"/>
      <c r="AH24" s="268"/>
      <c r="AI24" s="270"/>
    </row>
    <row r="25" spans="1:35" ht="20.100000000000001" customHeight="1" x14ac:dyDescent="0.25">
      <c r="A25" s="1">
        <f>ROW()</f>
        <v>25</v>
      </c>
      <c r="B25" s="245" t="str">
        <f>IF(ISBLANK(D25),"",IF(ISBLANK(F25),"",IF(ISTEXT(F25),(D11)&amp;" "&amp;INDEX(C12:C220,C11),"")))</f>
        <v/>
      </c>
      <c r="C25" s="254" t="str">
        <f>IF(ISBLANK(D25),"",IF(ISTEXT(D25),LARGE(C11:C24,1)+1,0))</f>
        <v/>
      </c>
      <c r="D25" s="238"/>
      <c r="E25" s="240"/>
      <c r="F25" s="239"/>
      <c r="G25" s="403"/>
      <c r="H25" s="403"/>
      <c r="I25" s="403"/>
      <c r="J25" s="404"/>
      <c r="L25" s="1">
        <f>ROW()</f>
        <v>25</v>
      </c>
      <c r="M25" s="245" t="str">
        <f>IF(ISBLANK(O25),"",IF(ISBLANK(Q25),"",IF(ISTEXT(Q25),(O11)&amp;" "&amp;INDEX(N12:N220,N11),"")))</f>
        <v/>
      </c>
      <c r="N25" s="254" t="str">
        <f>IF(ISBLANK(O25),"",IF(ISTEXT(O25),LARGE(N11:N24,1)+1,0))</f>
        <v/>
      </c>
      <c r="O25" s="238"/>
      <c r="P25" s="240"/>
      <c r="Q25" s="239"/>
      <c r="R25" s="403"/>
      <c r="S25" s="403"/>
      <c r="T25" s="403"/>
      <c r="U25" s="404"/>
      <c r="V25" s="227"/>
      <c r="W25" s="280">
        <f t="array" ref="W25">IFERROR(SMALL(IF(F11:F220="x",ROW(C11:C220)),ROWS(12:25)),0)</f>
        <v>0</v>
      </c>
      <c r="X25" s="84">
        <f>IF(W25=0,0,VLOOKUP(W25,A11:G220,2))</f>
        <v>0</v>
      </c>
      <c r="Y25" s="263">
        <f>IF(W25=0,0,VLOOKUP(W25,A11:G220,7))</f>
        <v>0</v>
      </c>
      <c r="Z25" s="273"/>
      <c r="AA25" s="273"/>
      <c r="AB25" s="271"/>
      <c r="AC25" s="279"/>
      <c r="AD25" s="280">
        <f t="array" ref="AD25">IFERROR(SMALL(IF(Q11:Q220="x",ROW(N11:N220)),ROWS(12:25)),0)</f>
        <v>0</v>
      </c>
      <c r="AE25" s="84">
        <f>IF(AD25=0,0,VLOOKUP(AD25,L11:R220,2))</f>
        <v>0</v>
      </c>
      <c r="AF25" s="263">
        <f>IF(AD25=0,0,VLOOKUP(AD25,L11:R220,7))</f>
        <v>0</v>
      </c>
      <c r="AG25" s="268"/>
      <c r="AH25" s="268"/>
      <c r="AI25" s="270"/>
    </row>
    <row r="26" spans="1:35" ht="20.100000000000001" customHeight="1" x14ac:dyDescent="0.25">
      <c r="A26" s="1">
        <f>ROW()</f>
        <v>26</v>
      </c>
      <c r="B26" s="245" t="str">
        <f>IF(ISBLANK(D26),"",IF(ISBLANK(F26),"",IF(ISTEXT(F26),(D11)&amp;" "&amp;INDEX(C12:C220,C11),"")))</f>
        <v/>
      </c>
      <c r="C26" s="254" t="str">
        <f>IF(ISBLANK(D26),"",IF(ISTEXT(D26),LARGE(C11:C25,1)+1,0))</f>
        <v/>
      </c>
      <c r="D26" s="238"/>
      <c r="E26" s="240"/>
      <c r="F26" s="239"/>
      <c r="G26" s="403"/>
      <c r="H26" s="403"/>
      <c r="I26" s="403"/>
      <c r="J26" s="404"/>
      <c r="L26" s="1">
        <f>ROW()</f>
        <v>26</v>
      </c>
      <c r="M26" s="245" t="str">
        <f>IF(ISBLANK(O26),"",IF(ISBLANK(Q26),"",IF(ISTEXT(Q26),(O11)&amp;" "&amp;INDEX(N12:N220,N11),"")))</f>
        <v/>
      </c>
      <c r="N26" s="254" t="str">
        <f>IF(ISBLANK(O26),"",IF(ISTEXT(O26),LARGE(N11:N25,1)+1,0))</f>
        <v/>
      </c>
      <c r="O26" s="238"/>
      <c r="P26" s="240"/>
      <c r="Q26" s="239"/>
      <c r="R26" s="403"/>
      <c r="S26" s="403"/>
      <c r="T26" s="403"/>
      <c r="U26" s="404"/>
      <c r="V26" s="227"/>
      <c r="W26" s="280">
        <f t="array" ref="W26">IFERROR(SMALL(IF(F11:F220="x",ROW(C11:C220)),ROWS(12:26)),0)</f>
        <v>0</v>
      </c>
      <c r="X26" s="84">
        <f>IF(W26=0,0,VLOOKUP(W26,A11:G220,2))</f>
        <v>0</v>
      </c>
      <c r="Y26" s="263">
        <f>IF(W26=0,0,VLOOKUP(W26,A11:G220,7))</f>
        <v>0</v>
      </c>
      <c r="Z26" s="273"/>
      <c r="AA26" s="273"/>
      <c r="AB26" s="271"/>
      <c r="AC26" s="279"/>
      <c r="AD26" s="280">
        <f t="array" ref="AD26">IFERROR(SMALL(IF(Q11:Q220="x",ROW(N11:N220)),ROWS(12:26)),0)</f>
        <v>0</v>
      </c>
      <c r="AE26" s="84">
        <f>IF(AD26=0,0,VLOOKUP(AD26,L11:R220,2))</f>
        <v>0</v>
      </c>
      <c r="AF26" s="263">
        <f>IF(AD26=0,0,VLOOKUP(AD26,L11:R220,7))</f>
        <v>0</v>
      </c>
      <c r="AG26" s="268"/>
      <c r="AH26" s="268"/>
      <c r="AI26" s="270"/>
    </row>
    <row r="27" spans="1:35" ht="20.100000000000001" customHeight="1" x14ac:dyDescent="0.25">
      <c r="A27" s="1">
        <f>ROW()</f>
        <v>27</v>
      </c>
      <c r="B27" s="245" t="str">
        <f>IF(ISBLANK(D27),"",IF(ISBLANK(F27),"",IF(ISTEXT(F27),(D11)&amp;" "&amp;INDEX(C12:C220,C11),"")))</f>
        <v/>
      </c>
      <c r="C27" s="254" t="str">
        <f>IF(ISBLANK(D27),"",IF(ISTEXT(D27),LARGE(C11:C26,1)+1,0))</f>
        <v/>
      </c>
      <c r="D27" s="238"/>
      <c r="E27" s="240"/>
      <c r="F27" s="239"/>
      <c r="G27" s="403"/>
      <c r="H27" s="403"/>
      <c r="I27" s="403"/>
      <c r="J27" s="404"/>
      <c r="L27" s="1">
        <f>ROW()</f>
        <v>27</v>
      </c>
      <c r="M27" s="245" t="str">
        <f>IF(ISBLANK(O27),"",IF(ISBLANK(Q27),"",IF(ISTEXT(Q27),(O11)&amp;" "&amp;INDEX(N12:N220,N11),"")))</f>
        <v/>
      </c>
      <c r="N27" s="254" t="str">
        <f>IF(ISBLANK(O27),"",IF(ISTEXT(O27),LARGE(N11:N26,1)+1,0))</f>
        <v/>
      </c>
      <c r="O27" s="238"/>
      <c r="P27" s="240"/>
      <c r="Q27" s="239"/>
      <c r="R27" s="403"/>
      <c r="S27" s="403"/>
      <c r="T27" s="403"/>
      <c r="U27" s="404"/>
      <c r="V27" s="227"/>
      <c r="W27" s="280">
        <f t="array" ref="W27">IFERROR(SMALL(IF(F11:F220="x",ROW(C11:C220)),ROWS(12:27)),0)</f>
        <v>0</v>
      </c>
      <c r="X27" s="84">
        <f>IF(W27=0,0,VLOOKUP(W27,A11:G220,2))</f>
        <v>0</v>
      </c>
      <c r="Y27" s="263">
        <f>IF(W27=0,0,VLOOKUP(W27,A11:G220,7))</f>
        <v>0</v>
      </c>
      <c r="Z27" s="273"/>
      <c r="AA27" s="273"/>
      <c r="AB27" s="271"/>
      <c r="AC27" s="279"/>
      <c r="AD27" s="280">
        <f t="array" ref="AD27">IFERROR(SMALL(IF(Q11:Q220="x",ROW(N11:N220)),ROWS(12:27)),0)</f>
        <v>0</v>
      </c>
      <c r="AE27" s="84">
        <f>IF(AD27=0,0,VLOOKUP(AD27,L11:R220,2))</f>
        <v>0</v>
      </c>
      <c r="AF27" s="263">
        <f>IF(AD27=0,0,VLOOKUP(AD27,L11:R220,7))</f>
        <v>0</v>
      </c>
      <c r="AG27" s="268"/>
      <c r="AH27" s="268"/>
      <c r="AI27" s="270"/>
    </row>
    <row r="28" spans="1:35" ht="20.100000000000001" customHeight="1" x14ac:dyDescent="0.25">
      <c r="A28" s="1">
        <f>ROW()</f>
        <v>28</v>
      </c>
      <c r="B28" s="245" t="str">
        <f>IF(ISBLANK(D28),"",IF(ISBLANK(F28),"",IF(ISTEXT(F28),(D11)&amp;" "&amp;INDEX(C12:C220,C11),"")))</f>
        <v/>
      </c>
      <c r="C28" s="254" t="str">
        <f>IF(ISBLANK(D28),"",IF(ISTEXT(D28),LARGE(C11:C27,1)+1,0))</f>
        <v/>
      </c>
      <c r="D28" s="238"/>
      <c r="E28" s="240"/>
      <c r="F28" s="239"/>
      <c r="G28" s="403"/>
      <c r="H28" s="403"/>
      <c r="I28" s="403"/>
      <c r="J28" s="404"/>
      <c r="L28" s="1">
        <f>ROW()</f>
        <v>28</v>
      </c>
      <c r="M28" s="245" t="str">
        <f>IF(ISBLANK(O28),"",IF(ISBLANK(Q28),"",IF(ISTEXT(Q28),(O11)&amp;" "&amp;INDEX(N12:N220,N11),"")))</f>
        <v/>
      </c>
      <c r="N28" s="254" t="str">
        <f>IF(ISBLANK(O28),"",IF(ISTEXT(O28),LARGE(N11:N27,1)+1,0))</f>
        <v/>
      </c>
      <c r="O28" s="238"/>
      <c r="P28" s="240"/>
      <c r="Q28" s="239"/>
      <c r="R28" s="403"/>
      <c r="S28" s="403"/>
      <c r="T28" s="403"/>
      <c r="U28" s="404"/>
      <c r="V28" s="227"/>
      <c r="W28" s="280">
        <f t="array" ref="W28">IFERROR(SMALL(IF(F11:F220="x",ROW(C11:C220)),ROWS(12:28)),0)</f>
        <v>0</v>
      </c>
      <c r="X28" s="84">
        <f>IF(W28=0,0,VLOOKUP(W28,A11:G220,2))</f>
        <v>0</v>
      </c>
      <c r="Y28" s="263">
        <f>IF(W28=0,0,VLOOKUP(W28,A11:G220,7))</f>
        <v>0</v>
      </c>
      <c r="Z28" s="273"/>
      <c r="AA28" s="273"/>
      <c r="AB28" s="271"/>
      <c r="AC28" s="279"/>
      <c r="AD28" s="280">
        <f t="array" ref="AD28">IFERROR(SMALL(IF(Q11:Q220="x",ROW(N11:N220)),ROWS(12:28)),0)</f>
        <v>0</v>
      </c>
      <c r="AE28" s="84">
        <f>IF(AD28=0,0,VLOOKUP(AD28,L11:R220,2))</f>
        <v>0</v>
      </c>
      <c r="AF28" s="263">
        <f>IF(AD28=0,0,VLOOKUP(AD28,L11:R220,7))</f>
        <v>0</v>
      </c>
      <c r="AG28" s="268"/>
      <c r="AH28" s="268"/>
      <c r="AI28" s="270"/>
    </row>
    <row r="29" spans="1:35" ht="20.100000000000001" customHeight="1" x14ac:dyDescent="0.25">
      <c r="A29" s="1">
        <f>ROW()</f>
        <v>29</v>
      </c>
      <c r="B29" s="245" t="str">
        <f>IF(ISBLANK(D29),"",IF(ISBLANK(F29),"",IF(ISTEXT(F29),(D11)&amp;" "&amp;INDEX(C12:C220,C11),"")))</f>
        <v/>
      </c>
      <c r="C29" s="254" t="str">
        <f>IF(ISBLANK(D29),"",IF(ISTEXT(D29),LARGE(C11:C28,1)+1,0))</f>
        <v/>
      </c>
      <c r="D29" s="238"/>
      <c r="E29" s="240"/>
      <c r="F29" s="239"/>
      <c r="G29" s="403"/>
      <c r="H29" s="403"/>
      <c r="I29" s="403"/>
      <c r="J29" s="404"/>
      <c r="L29" s="1">
        <f>ROW()</f>
        <v>29</v>
      </c>
      <c r="M29" s="245" t="str">
        <f>IF(ISBLANK(O29),"",IF(ISBLANK(Q29),"",IF(ISTEXT(Q29),(O11)&amp;" "&amp;INDEX(N12:N220,N11),"")))</f>
        <v/>
      </c>
      <c r="N29" s="254" t="str">
        <f>IF(ISBLANK(O29),"",IF(ISTEXT(O29),LARGE(N11:N28,1)+1,0))</f>
        <v/>
      </c>
      <c r="O29" s="238"/>
      <c r="P29" s="240"/>
      <c r="Q29" s="239"/>
      <c r="R29" s="403"/>
      <c r="S29" s="403"/>
      <c r="T29" s="403"/>
      <c r="U29" s="404"/>
      <c r="V29" s="227"/>
      <c r="W29" s="280">
        <f t="array" ref="W29">IFERROR(SMALL(IF(F11:F220="x",ROW(C11:C220)),ROWS(12:29)),0)</f>
        <v>0</v>
      </c>
      <c r="X29" s="84">
        <f>IF(W29=0,0,VLOOKUP(W29,A11:G220,2))</f>
        <v>0</v>
      </c>
      <c r="Y29" s="263">
        <f>IF(W29=0,0,VLOOKUP(W29,A11:G220,7))</f>
        <v>0</v>
      </c>
      <c r="Z29" s="273"/>
      <c r="AA29" s="273"/>
      <c r="AB29" s="271"/>
      <c r="AC29" s="279"/>
      <c r="AD29" s="280">
        <f t="array" ref="AD29">IFERROR(SMALL(IF(Q11:Q220="x",ROW(N11:N220)),ROWS(12:29)),0)</f>
        <v>0</v>
      </c>
      <c r="AE29" s="84">
        <f>IF(AD29=0,0,VLOOKUP(AD29,L11:R220,2))</f>
        <v>0</v>
      </c>
      <c r="AF29" s="263">
        <f>IF(AD29=0,0,VLOOKUP(AD29,L11:R220,7))</f>
        <v>0</v>
      </c>
      <c r="AG29" s="268"/>
      <c r="AH29" s="268"/>
      <c r="AI29" s="270"/>
    </row>
    <row r="30" spans="1:35" ht="20.100000000000001" customHeight="1" x14ac:dyDescent="0.25">
      <c r="A30" s="1">
        <f>ROW()</f>
        <v>30</v>
      </c>
      <c r="B30" s="245" t="str">
        <f>IF(ISBLANK(D30),"",IF(ISBLANK(F30),"",IF(ISTEXT(F30),(D11)&amp;" "&amp;INDEX(C12:C220,C11),"")))</f>
        <v/>
      </c>
      <c r="C30" s="254" t="str">
        <f>IF(ISBLANK(D30),"",IF(ISTEXT(D30),LARGE(C11:C29,1)+1,0))</f>
        <v/>
      </c>
      <c r="D30" s="238"/>
      <c r="E30" s="240"/>
      <c r="F30" s="239"/>
      <c r="G30" s="403"/>
      <c r="H30" s="403"/>
      <c r="I30" s="403"/>
      <c r="J30" s="404"/>
      <c r="L30" s="1">
        <f>ROW()</f>
        <v>30</v>
      </c>
      <c r="M30" s="245" t="str">
        <f>IF(ISBLANK(O30),"",IF(ISBLANK(Q30),"",IF(ISTEXT(Q30),(O11)&amp;" "&amp;INDEX(N12:N220,N11),"")))</f>
        <v/>
      </c>
      <c r="N30" s="254" t="str">
        <f>IF(ISBLANK(O30),"",IF(ISTEXT(O30),LARGE(N11:N29,1)+1,0))</f>
        <v/>
      </c>
      <c r="O30" s="238"/>
      <c r="P30" s="240"/>
      <c r="Q30" s="239"/>
      <c r="R30" s="403"/>
      <c r="S30" s="403"/>
      <c r="T30" s="403"/>
      <c r="U30" s="404"/>
      <c r="V30" s="227"/>
      <c r="W30" s="280">
        <f t="array" ref="W30">IFERROR(SMALL(IF(F11:F220="x",ROW(C11:C220)),ROWS(12:30)),0)</f>
        <v>0</v>
      </c>
      <c r="X30" s="84">
        <f>IF(W30=0,0,VLOOKUP(W30,A11:G220,2))</f>
        <v>0</v>
      </c>
      <c r="Y30" s="263">
        <f>IF(W30=0,0,VLOOKUP(W30,A11:G220,7))</f>
        <v>0</v>
      </c>
      <c r="Z30" s="273"/>
      <c r="AA30" s="273"/>
      <c r="AB30" s="271"/>
      <c r="AC30" s="279"/>
      <c r="AD30" s="280">
        <f t="array" ref="AD30">IFERROR(SMALL(IF(Q11:Q220="x",ROW(N11:N220)),ROWS(12:30)),0)</f>
        <v>0</v>
      </c>
      <c r="AE30" s="84">
        <f>IF(AD30=0,0,VLOOKUP(AD30,L11:R220,2))</f>
        <v>0</v>
      </c>
      <c r="AF30" s="263">
        <f>IF(AD30=0,0,VLOOKUP(AD30,L11:R220,7))</f>
        <v>0</v>
      </c>
      <c r="AG30" s="268"/>
      <c r="AH30" s="268"/>
      <c r="AI30" s="270"/>
    </row>
    <row r="31" spans="1:35" ht="20.100000000000001" customHeight="1" thickBot="1" x14ac:dyDescent="0.3">
      <c r="A31" s="1">
        <f>ROW()</f>
        <v>31</v>
      </c>
      <c r="B31" s="245" t="str">
        <f>IF(ISBLANK(D31),"",IF(ISBLANK(F31),"",IF(ISTEXT(F31),(D11)&amp;" "&amp;INDEX(C12:C220,C11),"")))</f>
        <v/>
      </c>
      <c r="C31" s="259" t="str">
        <f>IF(ISBLANK(D31),"",IF(ISTEXT(D31),LARGE(C11:C30,1)+1,0))</f>
        <v/>
      </c>
      <c r="D31" s="238"/>
      <c r="E31" s="297"/>
      <c r="F31" s="298"/>
      <c r="G31" s="403"/>
      <c r="H31" s="403"/>
      <c r="I31" s="410"/>
      <c r="J31" s="411"/>
      <c r="L31" s="1">
        <f>ROW()</f>
        <v>31</v>
      </c>
      <c r="M31" s="245" t="str">
        <f>IF(ISBLANK(O31),"",IF(ISBLANK(Q31),"",IF(ISTEXT(Q31),(O11)&amp;" "&amp;INDEX(N12:N220,N11),"")))</f>
        <v/>
      </c>
      <c r="N31" s="259" t="str">
        <f>IF(ISBLANK(O31),"",IF(ISTEXT(O31),LARGE(N11:N30,1)+1,0))</f>
        <v/>
      </c>
      <c r="O31" s="238"/>
      <c r="P31" s="240"/>
      <c r="Q31" s="239"/>
      <c r="R31" s="403"/>
      <c r="S31" s="403"/>
      <c r="T31" s="410"/>
      <c r="U31" s="411"/>
      <c r="V31" s="227"/>
      <c r="W31" s="280">
        <f t="array" ref="W31">IFERROR(SMALL(IF(F11:F220="x",ROW(C11:C220)),ROWS(12:31)),0)</f>
        <v>0</v>
      </c>
      <c r="X31" s="84">
        <f>IF(W31=0,0,VLOOKUP(W31,A11:G220,2))</f>
        <v>0</v>
      </c>
      <c r="Y31" s="263">
        <f>IF(W31=0,0,VLOOKUP(W31,A11:G220,7))</f>
        <v>0</v>
      </c>
      <c r="Z31" s="273"/>
      <c r="AA31" s="273"/>
      <c r="AB31" s="271"/>
      <c r="AC31" s="279"/>
      <c r="AD31" s="280">
        <f t="array" ref="AD31">IFERROR(SMALL(IF(Q11:Q220="x",ROW(N11:N220)),ROWS(12:31)),0)</f>
        <v>0</v>
      </c>
      <c r="AE31" s="84">
        <f>IF(AD31=0,0,VLOOKUP(AD31,L11:R220,2))</f>
        <v>0</v>
      </c>
      <c r="AF31" s="263">
        <f>IF(AD31=0,0,VLOOKUP(AD31,L11:R220,7))</f>
        <v>0</v>
      </c>
      <c r="AG31" s="268"/>
      <c r="AH31" s="268"/>
      <c r="AI31" s="270"/>
    </row>
    <row r="32" spans="1:35" ht="20.100000000000001" customHeight="1" thickBot="1" x14ac:dyDescent="0.3">
      <c r="A32" s="1">
        <f>ROW()</f>
        <v>32</v>
      </c>
      <c r="B32" s="281" t="s">
        <v>363</v>
      </c>
      <c r="C32" s="260">
        <v>0</v>
      </c>
      <c r="D32" s="242" t="s">
        <v>382</v>
      </c>
      <c r="E32" s="174" t="s">
        <v>154</v>
      </c>
      <c r="F32" s="175" t="s">
        <v>153</v>
      </c>
      <c r="G32" s="293" t="s">
        <v>45</v>
      </c>
      <c r="H32" s="294"/>
      <c r="I32" s="262">
        <f>COUNTA(E33:E52)</f>
        <v>0</v>
      </c>
      <c r="J32" s="246">
        <f>IF(I32=0,0,1/COUNTA(D33:D52)*I32)</f>
        <v>0</v>
      </c>
      <c r="L32" s="1">
        <f>ROW()</f>
        <v>32</v>
      </c>
      <c r="M32" s="281" t="s">
        <v>365</v>
      </c>
      <c r="N32" s="260"/>
      <c r="O32" s="242" t="s">
        <v>365</v>
      </c>
      <c r="P32" s="174" t="s">
        <v>154</v>
      </c>
      <c r="Q32" s="175" t="s">
        <v>153</v>
      </c>
      <c r="R32" s="293" t="s">
        <v>45</v>
      </c>
      <c r="S32" s="294"/>
      <c r="T32" s="262">
        <f>COUNTA(P33:P52)</f>
        <v>3</v>
      </c>
      <c r="U32" s="246">
        <f>IF(T32=0,0,1/COUNTA(O33:O52)*T32)</f>
        <v>1</v>
      </c>
      <c r="V32" s="227"/>
      <c r="W32" s="280">
        <f t="array" ref="W32">IFERROR(SMALL(IF(F11:F220="x",ROW(C11:C220)),ROWS(12:32)),0)</f>
        <v>0</v>
      </c>
      <c r="X32" s="84">
        <f>IF(W32=0,0,VLOOKUP(W32,A11:G220,2))</f>
        <v>0</v>
      </c>
      <c r="Y32" s="263">
        <f>IF(W32=0,0,VLOOKUP(W32,A11:G220,7))</f>
        <v>0</v>
      </c>
      <c r="Z32" s="273"/>
      <c r="AA32" s="273"/>
      <c r="AB32" s="271"/>
      <c r="AC32" s="279"/>
      <c r="AD32" s="280">
        <f t="array" ref="AD32">IFERROR(SMALL(IF(Q11:Q220="x",ROW(N11:N220)),ROWS(12:32)),0)</f>
        <v>0</v>
      </c>
      <c r="AE32" s="84">
        <f>IF(AD32=0,0,VLOOKUP(AD32,L11:R220,2))</f>
        <v>0</v>
      </c>
      <c r="AF32" s="263">
        <f>IF(AD32=0,0,VLOOKUP(AD32,L11:R220,7))</f>
        <v>0</v>
      </c>
      <c r="AG32" s="268"/>
      <c r="AH32" s="268"/>
      <c r="AI32" s="270"/>
    </row>
    <row r="33" spans="1:35" ht="20.100000000000001" customHeight="1" x14ac:dyDescent="0.25">
      <c r="A33" s="1">
        <f>ROW()</f>
        <v>33</v>
      </c>
      <c r="B33" s="245" t="str">
        <f>IF(ISBLANK(D33),"",IF(ISBLANK(F33),"",IF(ISTEXT(F33),(D32)&amp;" "&amp;INDEX(C12:C220,C32),"")))</f>
        <v/>
      </c>
      <c r="C33" s="259" t="str">
        <f>IF(ISBLANK(D33),"",IF(ISTEXT(D33),LARGE(C11:C32,1)+1,0))</f>
        <v/>
      </c>
      <c r="D33" s="241"/>
      <c r="E33" s="240"/>
      <c r="F33" s="239"/>
      <c r="G33" s="403"/>
      <c r="H33" s="403"/>
      <c r="I33" s="403"/>
      <c r="J33" s="404"/>
      <c r="L33" s="1">
        <f>ROW()</f>
        <v>33</v>
      </c>
      <c r="M33" s="245" t="str">
        <f>IF(ISBLANK(O33),"",IF(ISBLANK(Q33),"",IF(ISTEXT(Q33),(O32)&amp;" "&amp;INDEX(N12:N220,N32),"")))</f>
        <v/>
      </c>
      <c r="N33" s="259">
        <f>IF(ISBLANK(O33),"",IF(ISTEXT(O33),LARGE(N11:N32,1)+1,0))</f>
        <v>6</v>
      </c>
      <c r="O33" s="241" t="s">
        <v>218</v>
      </c>
      <c r="P33" s="291" t="s">
        <v>334</v>
      </c>
      <c r="Q33" s="292"/>
      <c r="R33" s="408"/>
      <c r="S33" s="408"/>
      <c r="T33" s="408"/>
      <c r="U33" s="409"/>
      <c r="V33" s="227"/>
      <c r="W33" s="280">
        <f t="array" ref="W33">IFERROR(SMALL(IF(F11:F220="x",ROW(C11:C220)),ROWS(12:33)),0)</f>
        <v>0</v>
      </c>
      <c r="X33" s="84">
        <f>IF(W33=0,0,VLOOKUP(W33,A11:G220,2))</f>
        <v>0</v>
      </c>
      <c r="Y33" s="263">
        <f>IF(W33=0,0,VLOOKUP(W33,A11:G220,7))</f>
        <v>0</v>
      </c>
      <c r="Z33" s="273"/>
      <c r="AA33" s="273"/>
      <c r="AB33" s="271"/>
      <c r="AC33" s="279"/>
      <c r="AD33" s="280">
        <f t="array" ref="AD33">IFERROR(SMALL(IF(Q11:Q220="x",ROW(N11:N220)),ROWS(12:33)),0)</f>
        <v>0</v>
      </c>
      <c r="AE33" s="84">
        <f>IF(AD33=0,0,VLOOKUP(AD33,L11:R220,2))</f>
        <v>0</v>
      </c>
      <c r="AF33" s="263">
        <f>IF(AD33=0,0,VLOOKUP(AD33,L11:R220,7))</f>
        <v>0</v>
      </c>
      <c r="AG33" s="268"/>
      <c r="AH33" s="268"/>
      <c r="AI33" s="270"/>
    </row>
    <row r="34" spans="1:35" ht="20.100000000000001" customHeight="1" x14ac:dyDescent="0.25">
      <c r="A34" s="1">
        <f>ROW()</f>
        <v>34</v>
      </c>
      <c r="B34" s="245" t="str">
        <f>IF(ISBLANK(D34),"",IF(ISBLANK(F34),"",IF(ISTEXT(F34),(D32)&amp;" "&amp;INDEX(C12:C220,C32),"")))</f>
        <v/>
      </c>
      <c r="C34" s="259" t="str">
        <f>IF(ISBLANK(D34),"",IF(ISTEXT(D34),LARGE(C11:C33,1)+1,0))</f>
        <v/>
      </c>
      <c r="D34" s="237"/>
      <c r="E34" s="240"/>
      <c r="F34" s="239"/>
      <c r="G34" s="403"/>
      <c r="H34" s="403"/>
      <c r="I34" s="403"/>
      <c r="J34" s="404"/>
      <c r="L34" s="1">
        <f>ROW()</f>
        <v>34</v>
      </c>
      <c r="M34" s="245" t="str">
        <f>IF(ISBLANK(O34),"",IF(ISBLANK(Q34),"",IF(ISTEXT(Q34),(O32)&amp;" "&amp;INDEX(N12:N220,N32),"")))</f>
        <v/>
      </c>
      <c r="N34" s="259">
        <f>IF(ISBLANK(O34),"",IF(ISTEXT(O34),LARGE(N11:N33,1)+1,0))</f>
        <v>7</v>
      </c>
      <c r="O34" s="237" t="s">
        <v>219</v>
      </c>
      <c r="P34" s="240" t="s">
        <v>334</v>
      </c>
      <c r="Q34" s="239"/>
      <c r="R34" s="403"/>
      <c r="S34" s="403"/>
      <c r="T34" s="403"/>
      <c r="U34" s="404"/>
      <c r="V34" s="227"/>
      <c r="W34" s="280">
        <f t="array" ref="W34">IFERROR(SMALL(IF(F11:F220="x",ROW(C11:C220)),ROWS(12:34)),0)</f>
        <v>0</v>
      </c>
      <c r="X34" s="84">
        <f>IF(W34=0,0,VLOOKUP(W34,A11:G220,2))</f>
        <v>0</v>
      </c>
      <c r="Y34" s="263">
        <f>IF(W34=0,0,VLOOKUP(W34,A11:G220,7))</f>
        <v>0</v>
      </c>
      <c r="Z34" s="273"/>
      <c r="AA34" s="273"/>
      <c r="AB34" s="271"/>
      <c r="AC34" s="279"/>
      <c r="AD34" s="280">
        <f t="array" ref="AD34">IFERROR(SMALL(IF(Q11:Q220="x",ROW(N11:N220)),ROWS(12:34)),0)</f>
        <v>0</v>
      </c>
      <c r="AE34" s="84">
        <f>IF(AD34=0,0,VLOOKUP(AD34,L11:R220,2))</f>
        <v>0</v>
      </c>
      <c r="AF34" s="263">
        <f>IF(AD34=0,0,VLOOKUP(AD34,L11:R220,7))</f>
        <v>0</v>
      </c>
      <c r="AG34" s="268"/>
      <c r="AH34" s="268"/>
      <c r="AI34" s="270"/>
    </row>
    <row r="35" spans="1:35" ht="20.100000000000001" customHeight="1" x14ac:dyDescent="0.25">
      <c r="A35" s="1">
        <f>ROW()</f>
        <v>35</v>
      </c>
      <c r="B35" s="245" t="str">
        <f>IF(ISBLANK(D35),"",IF(ISBLANK(F35),"",IF(ISTEXT(F35),(D32)&amp;" "&amp;INDEX(C12:C220,C32),"")))</f>
        <v/>
      </c>
      <c r="C35" s="259" t="str">
        <f>IF(ISBLANK(D35),"",IF(ISTEXT(D35),LARGE(C11:C34,1)+1,0))</f>
        <v/>
      </c>
      <c r="D35" s="238"/>
      <c r="E35" s="240"/>
      <c r="F35" s="239"/>
      <c r="G35" s="403"/>
      <c r="H35" s="403"/>
      <c r="I35" s="403"/>
      <c r="J35" s="404"/>
      <c r="L35" s="1">
        <f>ROW()</f>
        <v>35</v>
      </c>
      <c r="M35" s="245" t="str">
        <f>IF(ISBLANK(O35),"",IF(ISBLANK(Q35),"",IF(ISTEXT(Q35),(O32)&amp;" "&amp;INDEX(N12:N220,N32),"")))</f>
        <v/>
      </c>
      <c r="N35" s="259">
        <f>IF(ISBLANK(O35),"",IF(ISTEXT(O35),LARGE(N11:N34,1)+1,0))</f>
        <v>8</v>
      </c>
      <c r="O35" s="238" t="s">
        <v>220</v>
      </c>
      <c r="P35" s="240" t="s">
        <v>334</v>
      </c>
      <c r="Q35" s="239"/>
      <c r="R35" s="403"/>
      <c r="S35" s="403"/>
      <c r="T35" s="403"/>
      <c r="U35" s="404"/>
      <c r="V35" s="227"/>
      <c r="W35" s="280">
        <f t="array" ref="W35">IFERROR(SMALL(IF(F11:F220="x",ROW(C11:C220)),ROWS(12:35)),0)</f>
        <v>0</v>
      </c>
      <c r="X35" s="84">
        <f>IF(W35=0,0,VLOOKUP(W35,A11:G220,2))</f>
        <v>0</v>
      </c>
      <c r="Y35" s="263">
        <f>IF(W35=0,0,VLOOKUP(W35,A11:G220,7))</f>
        <v>0</v>
      </c>
      <c r="Z35" s="273"/>
      <c r="AA35" s="273"/>
      <c r="AB35" s="271"/>
      <c r="AC35" s="279"/>
      <c r="AD35" s="280">
        <f t="array" ref="AD35">IFERROR(SMALL(IF(Q11:Q220="x",ROW(N11:N220)),ROWS(12:35)),0)</f>
        <v>0</v>
      </c>
      <c r="AE35" s="84">
        <f>IF(AD35=0,0,VLOOKUP(AD35,L11:R220,2))</f>
        <v>0</v>
      </c>
      <c r="AF35" s="263">
        <f>IF(AD35=0,0,VLOOKUP(AD35,L11:R220,7))</f>
        <v>0</v>
      </c>
      <c r="AG35" s="268"/>
      <c r="AH35" s="268"/>
      <c r="AI35" s="270"/>
    </row>
    <row r="36" spans="1:35" ht="20.100000000000001" customHeight="1" x14ac:dyDescent="0.25">
      <c r="A36" s="1">
        <f>ROW()</f>
        <v>36</v>
      </c>
      <c r="B36" s="245" t="str">
        <f>IF(ISBLANK(D36),"",IF(ISBLANK(F36),"",IF(ISTEXT(F36),(D32)&amp;" "&amp;INDEX(C12:C220,C32),"")))</f>
        <v/>
      </c>
      <c r="C36" s="259" t="str">
        <f>IF(ISBLANK(D36),"",IF(ISTEXT(D36),LARGE(C11:C35,1)+1,0))</f>
        <v/>
      </c>
      <c r="D36" s="238"/>
      <c r="E36" s="240"/>
      <c r="F36" s="239"/>
      <c r="G36" s="403"/>
      <c r="H36" s="403"/>
      <c r="I36" s="403"/>
      <c r="J36" s="404"/>
      <c r="L36" s="1">
        <f>ROW()</f>
        <v>36</v>
      </c>
      <c r="M36" s="245" t="str">
        <f>IF(ISBLANK(O36),"",IF(ISBLANK(Q36),"",IF(ISTEXT(Q36),(O32)&amp;" "&amp;INDEX(N12:N220,N32),"")))</f>
        <v/>
      </c>
      <c r="N36" s="259" t="str">
        <f>IF(ISBLANK(O36),"",IF(ISTEXT(O36),LARGE(N11:N35,1)+1,0))</f>
        <v/>
      </c>
      <c r="O36" s="238"/>
      <c r="P36" s="240"/>
      <c r="Q36" s="239"/>
      <c r="R36" s="403"/>
      <c r="S36" s="403"/>
      <c r="T36" s="403"/>
      <c r="U36" s="404"/>
      <c r="V36" s="227"/>
      <c r="W36" s="280">
        <f t="array" ref="W36">IFERROR(SMALL(IF(F11:F220="x",ROW(C11:C220)),ROWS(12:36)),0)</f>
        <v>0</v>
      </c>
      <c r="X36" s="84">
        <f>IF(W36=0,0,VLOOKUP(W36,A11:G220,2))</f>
        <v>0</v>
      </c>
      <c r="Y36" s="263">
        <f>IF(W36=0,0,VLOOKUP(W36,A11:G220,7))</f>
        <v>0</v>
      </c>
      <c r="Z36" s="273"/>
      <c r="AA36" s="273"/>
      <c r="AB36" s="271"/>
      <c r="AC36" s="279"/>
      <c r="AD36" s="280">
        <f t="array" ref="AD36">IFERROR(SMALL(IF(Q11:Q220="x",ROW(N11:N220)),ROWS(12:36)),0)</f>
        <v>0</v>
      </c>
      <c r="AE36" s="84">
        <f>IF(AD36=0,0,VLOOKUP(AD36,L11:R220,2))</f>
        <v>0</v>
      </c>
      <c r="AF36" s="263">
        <f>IF(AD36=0,0,VLOOKUP(AD36,L11:R220,7))</f>
        <v>0</v>
      </c>
      <c r="AG36" s="268"/>
      <c r="AH36" s="268"/>
      <c r="AI36" s="270"/>
    </row>
    <row r="37" spans="1:35" ht="20.100000000000001" customHeight="1" x14ac:dyDescent="0.25">
      <c r="A37" s="1">
        <f>ROW()</f>
        <v>37</v>
      </c>
      <c r="B37" s="245" t="str">
        <f>IF(ISBLANK(D37),"",IF(ISBLANK(F37),"",IF(ISTEXT(F37),(D32)&amp;" "&amp;INDEX(C12:C220,C32),"")))</f>
        <v/>
      </c>
      <c r="C37" s="259" t="str">
        <f>IF(ISBLANK(D37),"",IF(ISTEXT(D37),LARGE(C11:C36,1)+1,0))</f>
        <v/>
      </c>
      <c r="D37" s="238"/>
      <c r="E37" s="240"/>
      <c r="F37" s="239"/>
      <c r="G37" s="403"/>
      <c r="H37" s="403"/>
      <c r="I37" s="403"/>
      <c r="J37" s="404"/>
      <c r="L37" s="1">
        <f>ROW()</f>
        <v>37</v>
      </c>
      <c r="M37" s="245" t="str">
        <f>IF(ISBLANK(O37),"",IF(ISBLANK(Q37),"",IF(ISTEXT(Q37),(O32)&amp;" "&amp;INDEX(N12:N220,N32),"")))</f>
        <v/>
      </c>
      <c r="N37" s="259" t="str">
        <f>IF(ISBLANK(O37),"",IF(ISTEXT(O37),LARGE(N11:N36,1)+1,0))</f>
        <v/>
      </c>
      <c r="O37" s="238"/>
      <c r="P37" s="240"/>
      <c r="Q37" s="239"/>
      <c r="R37" s="403"/>
      <c r="S37" s="403"/>
      <c r="T37" s="403"/>
      <c r="U37" s="404"/>
      <c r="V37" s="227"/>
      <c r="W37" s="280">
        <f t="array" ref="W37">IFERROR(SMALL(IF(F11:F220="x",ROW(C11:C220)),ROWS(12:37)),0)</f>
        <v>0</v>
      </c>
      <c r="X37" s="84">
        <f>IF(W37=0,0,VLOOKUP(W37,A11:G220,2))</f>
        <v>0</v>
      </c>
      <c r="Y37" s="263">
        <f>IF(W37=0,0,VLOOKUP(W37,A11:G220,7))</f>
        <v>0</v>
      </c>
      <c r="Z37" s="273"/>
      <c r="AA37" s="273"/>
      <c r="AB37" s="271"/>
      <c r="AC37" s="279"/>
      <c r="AD37" s="280">
        <f t="array" ref="AD37">IFERROR(SMALL(IF(Q11:Q220="x",ROW(N11:N220)),ROWS(12:37)),0)</f>
        <v>0</v>
      </c>
      <c r="AE37" s="84">
        <f>IF(AD37=0,0,VLOOKUP(AD37,L11:R220,2))</f>
        <v>0</v>
      </c>
      <c r="AF37" s="263">
        <f>IF(AD37=0,0,VLOOKUP(AD37,L11:R220,7))</f>
        <v>0</v>
      </c>
      <c r="AG37" s="268"/>
      <c r="AH37" s="268"/>
      <c r="AI37" s="270"/>
    </row>
    <row r="38" spans="1:35" ht="20.100000000000001" customHeight="1" x14ac:dyDescent="0.25">
      <c r="A38" s="1">
        <f>ROW()</f>
        <v>38</v>
      </c>
      <c r="B38" s="245" t="str">
        <f>IF(ISBLANK(D38),"",IF(ISBLANK(F38),"",IF(ISTEXT(F38),(D32)&amp;" "&amp;INDEX(C12:C220,C32),"")))</f>
        <v/>
      </c>
      <c r="C38" s="259" t="str">
        <f>IF(ISBLANK(D38),"",IF(ISTEXT(D38),LARGE(C11:C37,1)+1,0))</f>
        <v/>
      </c>
      <c r="D38" s="238"/>
      <c r="E38" s="240"/>
      <c r="F38" s="239"/>
      <c r="G38" s="403"/>
      <c r="H38" s="403"/>
      <c r="I38" s="403"/>
      <c r="J38" s="404"/>
      <c r="L38" s="1">
        <f>ROW()</f>
        <v>38</v>
      </c>
      <c r="M38" s="245" t="str">
        <f>IF(ISBLANK(O38),"",IF(ISBLANK(Q38),"",IF(ISTEXT(Q38),(O32)&amp;" "&amp;INDEX(N12:N220,N32),"")))</f>
        <v/>
      </c>
      <c r="N38" s="259" t="str">
        <f>IF(ISBLANK(O38),"",IF(ISTEXT(O38),LARGE(N11:N37,1)+1,0))</f>
        <v/>
      </c>
      <c r="O38" s="238"/>
      <c r="P38" s="240"/>
      <c r="Q38" s="239"/>
      <c r="R38" s="403"/>
      <c r="S38" s="403"/>
      <c r="T38" s="403"/>
      <c r="U38" s="404"/>
      <c r="V38" s="227"/>
      <c r="W38" s="280">
        <f t="array" ref="W38">IFERROR(SMALL(IF(F11:F220="x",ROW(C11:C220)),ROWS(12:38)),0)</f>
        <v>0</v>
      </c>
      <c r="X38" s="84">
        <f>IF(W38=0,0,VLOOKUP(W38,A11:G220,2))</f>
        <v>0</v>
      </c>
      <c r="Y38" s="263">
        <f>IF(W38=0,0,VLOOKUP(W38,A11:G220,7))</f>
        <v>0</v>
      </c>
      <c r="Z38" s="273"/>
      <c r="AA38" s="273"/>
      <c r="AB38" s="271"/>
      <c r="AC38" s="279"/>
      <c r="AD38" s="280">
        <f t="array" ref="AD38">IFERROR(SMALL(IF(Q11:Q220="x",ROW(N11:N220)),ROWS(12:38)),0)</f>
        <v>0</v>
      </c>
      <c r="AE38" s="84">
        <f>IF(AD38=0,0,VLOOKUP(AD38,L11:R220,2))</f>
        <v>0</v>
      </c>
      <c r="AF38" s="263">
        <f>IF(AD38=0,0,VLOOKUP(AD38,L11:R220,7))</f>
        <v>0</v>
      </c>
      <c r="AG38" s="268"/>
      <c r="AH38" s="268"/>
      <c r="AI38" s="270"/>
    </row>
    <row r="39" spans="1:35" ht="20.100000000000001" customHeight="1" x14ac:dyDescent="0.25">
      <c r="A39" s="1">
        <f>ROW()</f>
        <v>39</v>
      </c>
      <c r="B39" s="245" t="str">
        <f>IF(ISBLANK(D39),"",IF(ISBLANK(F39),"",IF(ISTEXT(F39),(D32)&amp;" "&amp;INDEX(C12:C220,C32),"")))</f>
        <v/>
      </c>
      <c r="C39" s="259" t="str">
        <f>IF(ISBLANK(D39),"",IF(ISTEXT(D39),LARGE(C11:C38,1)+1,0))</f>
        <v/>
      </c>
      <c r="D39" s="238"/>
      <c r="E39" s="240"/>
      <c r="F39" s="239"/>
      <c r="G39" s="403"/>
      <c r="H39" s="403"/>
      <c r="I39" s="403"/>
      <c r="J39" s="404"/>
      <c r="L39" s="1">
        <f>ROW()</f>
        <v>39</v>
      </c>
      <c r="M39" s="245" t="str">
        <f>IF(ISBLANK(O39),"",IF(ISBLANK(Q39),"",IF(ISTEXT(Q39),(O32)&amp;" "&amp;INDEX(N12:N220,N32),"")))</f>
        <v/>
      </c>
      <c r="N39" s="259" t="str">
        <f>IF(ISBLANK(O39),"",IF(ISTEXT(O39),LARGE(N11:N38,1)+1,0))</f>
        <v/>
      </c>
      <c r="O39" s="238"/>
      <c r="P39" s="240"/>
      <c r="Q39" s="239"/>
      <c r="R39" s="403"/>
      <c r="S39" s="403"/>
      <c r="T39" s="403"/>
      <c r="U39" s="404"/>
      <c r="V39" s="227"/>
      <c r="W39" s="280">
        <f t="array" ref="W39">IFERROR(SMALL(IF(F11:F220="x",ROW(C11:C220)),ROWS(12:39)),0)</f>
        <v>0</v>
      </c>
      <c r="X39" s="84">
        <f>IF(W39=0,0,VLOOKUP(W39,A11:G220,2))</f>
        <v>0</v>
      </c>
      <c r="Y39" s="263">
        <f>IF(W39=0,0,VLOOKUP(W39,A11:G220,7))</f>
        <v>0</v>
      </c>
      <c r="Z39" s="273"/>
      <c r="AA39" s="273"/>
      <c r="AB39" s="271"/>
      <c r="AC39" s="279"/>
      <c r="AD39" s="280">
        <f t="array" ref="AD39">IFERROR(SMALL(IF(Q11:Q220="x",ROW(N11:N220)),ROWS(12:39)),0)</f>
        <v>0</v>
      </c>
      <c r="AE39" s="84">
        <f>IF(AD39=0,0,VLOOKUP(AD39,L11:R220,2))</f>
        <v>0</v>
      </c>
      <c r="AF39" s="263">
        <f>IF(AD39=0,0,VLOOKUP(AD39,L11:R220,7))</f>
        <v>0</v>
      </c>
      <c r="AG39" s="268"/>
      <c r="AH39" s="268"/>
      <c r="AI39" s="270"/>
    </row>
    <row r="40" spans="1:35" ht="20.100000000000001" customHeight="1" x14ac:dyDescent="0.25">
      <c r="A40" s="1">
        <f>ROW()</f>
        <v>40</v>
      </c>
      <c r="B40" s="245" t="str">
        <f>IF(ISBLANK(D40),"",IF(ISBLANK(F40),"",IF(ISTEXT(F40),(D32)&amp;" "&amp;INDEX(C12:C220,C32),"")))</f>
        <v/>
      </c>
      <c r="C40" s="259" t="str">
        <f>IF(ISBLANK(D40),"",IF(ISTEXT(D40),LARGE(C11:C39,1)+1,0))</f>
        <v/>
      </c>
      <c r="D40" s="238"/>
      <c r="E40" s="240"/>
      <c r="F40" s="239"/>
      <c r="G40" s="403"/>
      <c r="H40" s="403"/>
      <c r="I40" s="403"/>
      <c r="J40" s="404"/>
      <c r="L40" s="1">
        <f>ROW()</f>
        <v>40</v>
      </c>
      <c r="M40" s="245" t="str">
        <f>IF(ISBLANK(O40),"",IF(ISBLANK(Q40),"",IF(ISTEXT(Q40),(O32)&amp;" "&amp;INDEX(N12:N220,N32),"")))</f>
        <v/>
      </c>
      <c r="N40" s="259" t="str">
        <f>IF(ISBLANK(O40),"",IF(ISTEXT(O40),LARGE(N11:N39,1)+1,0))</f>
        <v/>
      </c>
      <c r="O40" s="238"/>
      <c r="P40" s="240"/>
      <c r="Q40" s="239"/>
      <c r="R40" s="403"/>
      <c r="S40" s="403"/>
      <c r="T40" s="403"/>
      <c r="U40" s="404"/>
      <c r="V40" s="227"/>
      <c r="W40" s="280">
        <f t="array" ref="W40">IFERROR(SMALL(IF(F11:F220="x",ROW(C11:C220)),ROWS(12:40)),0)</f>
        <v>0</v>
      </c>
      <c r="X40" s="84">
        <f>IF(W40=0,0,VLOOKUP(W40,A11:G220,2))</f>
        <v>0</v>
      </c>
      <c r="Y40" s="263">
        <f>IF(W40=0,0,VLOOKUP(W40,A11:G220,7))</f>
        <v>0</v>
      </c>
      <c r="Z40" s="273"/>
      <c r="AA40" s="273"/>
      <c r="AB40" s="271"/>
      <c r="AC40" s="279"/>
      <c r="AD40" s="280">
        <f t="array" ref="AD40">IFERROR(SMALL(IF(Q11:Q220="x",ROW(N11:N220)),ROWS(12:40)),0)</f>
        <v>0</v>
      </c>
      <c r="AE40" s="84">
        <f>IF(AD40=0,0,VLOOKUP(AD40,L11:R220,2))</f>
        <v>0</v>
      </c>
      <c r="AF40" s="263">
        <f>IF(AD40=0,0,VLOOKUP(AD40,L11:R220,7))</f>
        <v>0</v>
      </c>
      <c r="AG40" s="268"/>
      <c r="AH40" s="268"/>
      <c r="AI40" s="270"/>
    </row>
    <row r="41" spans="1:35" ht="20.100000000000001" customHeight="1" x14ac:dyDescent="0.25">
      <c r="A41" s="1">
        <f>ROW()</f>
        <v>41</v>
      </c>
      <c r="B41" s="245" t="str">
        <f>IF(ISBLANK(D41),"",IF(ISBLANK(F41),"",IF(ISTEXT(F41),(D32)&amp;" "&amp;INDEX(C12:C220,C32),"")))</f>
        <v/>
      </c>
      <c r="C41" s="259" t="str">
        <f>IF(ISBLANK(D41),"",IF(ISTEXT(D41),LARGE(C11:C40,1)+1,0))</f>
        <v/>
      </c>
      <c r="D41" s="238"/>
      <c r="E41" s="240"/>
      <c r="F41" s="239"/>
      <c r="G41" s="403"/>
      <c r="H41" s="403"/>
      <c r="I41" s="403"/>
      <c r="J41" s="404"/>
      <c r="L41" s="1">
        <f>ROW()</f>
        <v>41</v>
      </c>
      <c r="M41" s="245" t="str">
        <f>IF(ISBLANK(O41),"",IF(ISBLANK(Q41),"",IF(ISTEXT(Q41),(O32)&amp;" "&amp;INDEX(N12:N220,N32),"")))</f>
        <v/>
      </c>
      <c r="N41" s="259" t="str">
        <f>IF(ISBLANK(O41),"",IF(ISTEXT(O41),LARGE(N11:N40,1)+1,0))</f>
        <v/>
      </c>
      <c r="O41" s="238"/>
      <c r="P41" s="240"/>
      <c r="Q41" s="239"/>
      <c r="R41" s="403"/>
      <c r="S41" s="403"/>
      <c r="T41" s="403"/>
      <c r="U41" s="404"/>
      <c r="V41" s="227"/>
      <c r="W41" s="280">
        <f t="array" ref="W41">IFERROR(SMALL(IF(F11:F220="x",ROW(C11:C220)),ROWS(12:41)),0)</f>
        <v>0</v>
      </c>
      <c r="X41" s="84">
        <f>IF(W41=0,0,VLOOKUP(W41,A11:G220,2))</f>
        <v>0</v>
      </c>
      <c r="Y41" s="263">
        <f>IF(W41=0,0,VLOOKUP(W41,A11:G220,7))</f>
        <v>0</v>
      </c>
      <c r="Z41" s="273"/>
      <c r="AA41" s="273"/>
      <c r="AB41" s="271"/>
      <c r="AC41" s="279"/>
      <c r="AD41" s="280">
        <f t="array" ref="AD41">IFERROR(SMALL(IF(Q11:Q220="x",ROW(N11:N220)),ROWS(12:41)),0)</f>
        <v>0</v>
      </c>
      <c r="AE41" s="84">
        <f>IF(AD41=0,0,VLOOKUP(AD41,L11:R220,2))</f>
        <v>0</v>
      </c>
      <c r="AF41" s="263">
        <f>IF(AD41=0,0,VLOOKUP(AD41,L11:R220,7))</f>
        <v>0</v>
      </c>
      <c r="AG41" s="268"/>
      <c r="AH41" s="268"/>
      <c r="AI41" s="270"/>
    </row>
    <row r="42" spans="1:35" ht="20.100000000000001" customHeight="1" x14ac:dyDescent="0.25">
      <c r="A42" s="1">
        <f>ROW()</f>
        <v>42</v>
      </c>
      <c r="B42" s="245" t="str">
        <f>IF(ISBLANK(D42),"",IF(ISBLANK(F42),"",IF(ISTEXT(F42),(D32)&amp;" "&amp;INDEX(C12:C220,C32),"")))</f>
        <v/>
      </c>
      <c r="C42" s="259" t="str">
        <f>IF(ISBLANK(D42),"",IF(ISTEXT(D42),LARGE(C11:C41,1)+1,0))</f>
        <v/>
      </c>
      <c r="D42" s="238"/>
      <c r="E42" s="240"/>
      <c r="F42" s="239"/>
      <c r="G42" s="403"/>
      <c r="H42" s="403"/>
      <c r="I42" s="403"/>
      <c r="J42" s="404"/>
      <c r="L42" s="1">
        <f>ROW()</f>
        <v>42</v>
      </c>
      <c r="M42" s="245" t="str">
        <f>IF(ISBLANK(O42),"",IF(ISBLANK(Q42),"",IF(ISTEXT(Q42),(O32)&amp;" "&amp;INDEX(N12:N220,N32),"")))</f>
        <v/>
      </c>
      <c r="N42" s="259" t="str">
        <f>IF(ISBLANK(O42),"",IF(ISTEXT(O42),LARGE(N11:N41,1)+1,0))</f>
        <v/>
      </c>
      <c r="O42" s="238"/>
      <c r="P42" s="240"/>
      <c r="Q42" s="239"/>
      <c r="R42" s="403"/>
      <c r="S42" s="403"/>
      <c r="T42" s="403"/>
      <c r="U42" s="404"/>
      <c r="V42" s="227"/>
      <c r="W42" s="280">
        <f t="array" ref="W42">IFERROR(SMALL(IF(F11:F220="x",ROW(C11:C220)),ROWS(12:42)),0)</f>
        <v>0</v>
      </c>
      <c r="X42" s="84">
        <f>IF(W42=0,0,VLOOKUP(W42,A11:G220,2))</f>
        <v>0</v>
      </c>
      <c r="Y42" s="263">
        <f>IF(W42=0,0,VLOOKUP(W42,A11:G220,7))</f>
        <v>0</v>
      </c>
      <c r="Z42" s="273"/>
      <c r="AA42" s="273"/>
      <c r="AB42" s="271"/>
      <c r="AC42" s="279"/>
      <c r="AD42" s="280">
        <f t="array" ref="AD42">IFERROR(SMALL(IF(Q11:Q220="x",ROW(N11:N220)),ROWS(12:42)),0)</f>
        <v>0</v>
      </c>
      <c r="AE42" s="84">
        <f>IF(AD42=0,0,VLOOKUP(AD42,L11:R220,2))</f>
        <v>0</v>
      </c>
      <c r="AF42" s="263">
        <f>IF(AD42=0,0,VLOOKUP(AD42,L11:R220,7))</f>
        <v>0</v>
      </c>
      <c r="AG42" s="268"/>
      <c r="AH42" s="268"/>
      <c r="AI42" s="270"/>
    </row>
    <row r="43" spans="1:35" ht="20.100000000000001" customHeight="1" x14ac:dyDescent="0.25">
      <c r="A43" s="1">
        <f>ROW()</f>
        <v>43</v>
      </c>
      <c r="B43" s="245" t="str">
        <f>IF(ISBLANK(D43),"",IF(ISBLANK(F43),"",IF(ISTEXT(F43),(D32)&amp;" "&amp;INDEX(C12:C220,C32),"")))</f>
        <v/>
      </c>
      <c r="C43" s="259" t="str">
        <f>IF(ISBLANK(D43),"",IF(ISTEXT(D43),LARGE(C11:C42,1)+1,0))</f>
        <v/>
      </c>
      <c r="D43" s="238"/>
      <c r="E43" s="240"/>
      <c r="F43" s="239"/>
      <c r="G43" s="403"/>
      <c r="H43" s="403"/>
      <c r="I43" s="403"/>
      <c r="J43" s="404"/>
      <c r="L43" s="1">
        <f>ROW()</f>
        <v>43</v>
      </c>
      <c r="M43" s="245" t="str">
        <f>IF(ISBLANK(O43),"",IF(ISBLANK(Q43),"",IF(ISTEXT(Q43),(O32)&amp;" "&amp;INDEX(N12:N220,N32),"")))</f>
        <v/>
      </c>
      <c r="N43" s="259" t="str">
        <f>IF(ISBLANK(O43),"",IF(ISTEXT(O43),LARGE(N11:N42,1)+1,0))</f>
        <v/>
      </c>
      <c r="O43" s="238"/>
      <c r="P43" s="240"/>
      <c r="Q43" s="239"/>
      <c r="R43" s="403"/>
      <c r="S43" s="403"/>
      <c r="T43" s="403"/>
      <c r="U43" s="404"/>
      <c r="V43" s="227"/>
      <c r="W43" s="280">
        <f t="array" ref="W43">IFERROR(SMALL(IF(F11:F220="x",ROW(C11:C220)),ROWS(12:43)),0)</f>
        <v>0</v>
      </c>
      <c r="X43" s="84">
        <f>IF(W43=0,0,VLOOKUP(W43,A11:G220,2))</f>
        <v>0</v>
      </c>
      <c r="Y43" s="263">
        <f>IF(W43=0,0,VLOOKUP(W43,A11:G220,7))</f>
        <v>0</v>
      </c>
      <c r="Z43" s="273"/>
      <c r="AA43" s="273"/>
      <c r="AB43" s="271"/>
      <c r="AC43" s="279"/>
      <c r="AD43" s="280">
        <f t="array" ref="AD43">IFERROR(SMALL(IF(Q11:Q220="x",ROW(N11:N220)),ROWS(12:43)),0)</f>
        <v>0</v>
      </c>
      <c r="AE43" s="84">
        <f>IF(AD43=0,0,VLOOKUP(AD43,L11:R220,2))</f>
        <v>0</v>
      </c>
      <c r="AF43" s="263">
        <f>IF(AD43=0,0,VLOOKUP(AD43,L11:R220,7))</f>
        <v>0</v>
      </c>
      <c r="AG43" s="268"/>
      <c r="AH43" s="268"/>
      <c r="AI43" s="270"/>
    </row>
    <row r="44" spans="1:35" ht="20.100000000000001" customHeight="1" x14ac:dyDescent="0.25">
      <c r="A44" s="1">
        <f>ROW()</f>
        <v>44</v>
      </c>
      <c r="B44" s="245" t="str">
        <f>IF(ISBLANK(D44),"",IF(ISBLANK(F44),"",IF(ISTEXT(F44),(D32)&amp;" "&amp;INDEX(C12:C220,C32),"")))</f>
        <v/>
      </c>
      <c r="C44" s="259" t="str">
        <f>IF(ISBLANK(D44),"",IF(ISTEXT(D44),LARGE(C11:C43,1)+1,0))</f>
        <v/>
      </c>
      <c r="D44" s="238"/>
      <c r="E44" s="240"/>
      <c r="F44" s="239"/>
      <c r="G44" s="403"/>
      <c r="H44" s="403"/>
      <c r="I44" s="403"/>
      <c r="J44" s="404"/>
      <c r="L44" s="1">
        <f>ROW()</f>
        <v>44</v>
      </c>
      <c r="M44" s="245" t="str">
        <f>IF(ISBLANK(O44),"",IF(ISBLANK(Q44),"",IF(ISTEXT(Q44),(O32)&amp;" "&amp;INDEX(N12:N220,N32),"")))</f>
        <v/>
      </c>
      <c r="N44" s="259" t="str">
        <f>IF(ISBLANK(O44),"",IF(ISTEXT(O44),LARGE(N11:N43,1)+1,0))</f>
        <v/>
      </c>
      <c r="O44" s="238"/>
      <c r="P44" s="240"/>
      <c r="Q44" s="239"/>
      <c r="R44" s="403"/>
      <c r="S44" s="403"/>
      <c r="T44" s="403"/>
      <c r="U44" s="404"/>
      <c r="V44" s="227"/>
      <c r="W44" s="280">
        <f t="array" ref="W44">IFERROR(SMALL(IF(F11:F220="x",ROW(C11:C220)),ROWS(12:44)),0)</f>
        <v>0</v>
      </c>
      <c r="X44" s="84">
        <f>IF(W44=0,0,VLOOKUP(W44,A11:G220,2))</f>
        <v>0</v>
      </c>
      <c r="Y44" s="263">
        <f>IF(W44=0,0,VLOOKUP(W44,A11:G220,7))</f>
        <v>0</v>
      </c>
      <c r="Z44" s="273"/>
      <c r="AA44" s="273"/>
      <c r="AB44" s="271"/>
      <c r="AC44" s="279"/>
      <c r="AD44" s="280">
        <f t="array" ref="AD44">IFERROR(SMALL(IF(Q11:Q220="x",ROW(N11:N220)),ROWS(12:44)),0)</f>
        <v>0</v>
      </c>
      <c r="AE44" s="84">
        <f>IF(AD44=0,0,VLOOKUP(AD44,L11:R220,2))</f>
        <v>0</v>
      </c>
      <c r="AF44" s="263">
        <f>IF(AD44=0,0,VLOOKUP(AD44,L11:R220,7))</f>
        <v>0</v>
      </c>
      <c r="AG44" s="268"/>
      <c r="AH44" s="268"/>
      <c r="AI44" s="270"/>
    </row>
    <row r="45" spans="1:35" ht="20.100000000000001" customHeight="1" x14ac:dyDescent="0.25">
      <c r="A45" s="1">
        <f>ROW()</f>
        <v>45</v>
      </c>
      <c r="B45" s="245" t="str">
        <f>IF(ISBLANK(D45),"",IF(ISBLANK(F45),"",IF(ISTEXT(F45),(D32)&amp;" "&amp;INDEX(C12:C220,C32),"")))</f>
        <v/>
      </c>
      <c r="C45" s="259" t="str">
        <f>IF(ISBLANK(D45),"",IF(ISTEXT(D45),LARGE(C11:C44,1)+1,0))</f>
        <v/>
      </c>
      <c r="D45" s="238"/>
      <c r="E45" s="240"/>
      <c r="F45" s="239"/>
      <c r="G45" s="403"/>
      <c r="H45" s="403"/>
      <c r="I45" s="403"/>
      <c r="J45" s="404"/>
      <c r="L45" s="1">
        <f>ROW()</f>
        <v>45</v>
      </c>
      <c r="M45" s="245" t="str">
        <f>IF(ISBLANK(O45),"",IF(ISBLANK(Q45),"",IF(ISTEXT(Q45),(O32)&amp;" "&amp;INDEX(N12:N220,N32),"")))</f>
        <v/>
      </c>
      <c r="N45" s="259" t="str">
        <f>IF(ISBLANK(O45),"",IF(ISTEXT(O45),LARGE(N11:N44,1)+1,0))</f>
        <v/>
      </c>
      <c r="O45" s="238"/>
      <c r="P45" s="240"/>
      <c r="Q45" s="239"/>
      <c r="R45" s="403"/>
      <c r="S45" s="403"/>
      <c r="T45" s="403"/>
      <c r="U45" s="404"/>
      <c r="V45" s="227"/>
      <c r="W45" s="280">
        <f t="array" ref="W45">IFERROR(SMALL(IF(F11:F220="x",ROW(C11:C220)),ROWS(12:45)),0)</f>
        <v>0</v>
      </c>
      <c r="X45" s="84">
        <f>IF(W45=0,0,VLOOKUP(W45,A11:G220,2))</f>
        <v>0</v>
      </c>
      <c r="Y45" s="263">
        <f>IF(W45=0,0,VLOOKUP(W45,A11:G220,7))</f>
        <v>0</v>
      </c>
      <c r="Z45" s="273"/>
      <c r="AA45" s="273"/>
      <c r="AB45" s="271"/>
      <c r="AC45" s="279"/>
      <c r="AD45" s="280">
        <f t="array" ref="AD45">IFERROR(SMALL(IF(Q11:Q220="x",ROW(N11:N220)),ROWS(12:45)),0)</f>
        <v>0</v>
      </c>
      <c r="AE45" s="84">
        <f>IF(AD45=0,0,VLOOKUP(AD45,L11:R220,2))</f>
        <v>0</v>
      </c>
      <c r="AF45" s="263">
        <f>IF(AD45=0,0,VLOOKUP(AD45,L11:R220,7))</f>
        <v>0</v>
      </c>
      <c r="AG45" s="268"/>
      <c r="AH45" s="268"/>
      <c r="AI45" s="270"/>
    </row>
    <row r="46" spans="1:35" ht="20.100000000000001" customHeight="1" x14ac:dyDescent="0.25">
      <c r="A46" s="1">
        <f>ROW()</f>
        <v>46</v>
      </c>
      <c r="B46" s="245" t="str">
        <f>IF(ISBLANK(D46),"",IF(ISBLANK(F46),"",IF(ISTEXT(F46),(D32)&amp;" "&amp;INDEX(C12:C220,C32),"")))</f>
        <v/>
      </c>
      <c r="C46" s="259" t="str">
        <f>IF(ISBLANK(D46),"",IF(ISTEXT(D46),LARGE(C11:C45,1)+1,0))</f>
        <v/>
      </c>
      <c r="D46" s="238"/>
      <c r="E46" s="240"/>
      <c r="F46" s="239"/>
      <c r="G46" s="403"/>
      <c r="H46" s="403"/>
      <c r="I46" s="403"/>
      <c r="J46" s="404"/>
      <c r="L46" s="1">
        <f>ROW()</f>
        <v>46</v>
      </c>
      <c r="M46" s="245" t="str">
        <f>IF(ISBLANK(O46),"",IF(ISBLANK(Q46),"",IF(ISTEXT(Q46),(O32)&amp;" "&amp;INDEX(N12:N220,N32),"")))</f>
        <v/>
      </c>
      <c r="N46" s="259" t="str">
        <f>IF(ISBLANK(O46),"",IF(ISTEXT(O46),LARGE(N11:N45,1)+1,0))</f>
        <v/>
      </c>
      <c r="O46" s="238"/>
      <c r="P46" s="240"/>
      <c r="Q46" s="239"/>
      <c r="R46" s="403"/>
      <c r="S46" s="403"/>
      <c r="T46" s="403"/>
      <c r="U46" s="404"/>
      <c r="V46" s="227"/>
      <c r="W46" s="280">
        <f t="array" ref="W46">IFERROR(SMALL(IF(F11:F220="x",ROW(C11:C220)),ROWS(12:46)),0)</f>
        <v>0</v>
      </c>
      <c r="X46" s="84">
        <f>IF(W46=0,0,VLOOKUP(W46,A11:G220,2))</f>
        <v>0</v>
      </c>
      <c r="Y46" s="263">
        <f>IF(W46=0,0,VLOOKUP(W46,A11:G220,7))</f>
        <v>0</v>
      </c>
      <c r="Z46" s="273"/>
      <c r="AA46" s="273"/>
      <c r="AB46" s="271"/>
      <c r="AC46" s="279"/>
      <c r="AD46" s="280">
        <f t="array" ref="AD46">IFERROR(SMALL(IF(Q11:Q220="x",ROW(N11:N220)),ROWS(12:46)),0)</f>
        <v>0</v>
      </c>
      <c r="AE46" s="84">
        <f>IF(AD46=0,0,VLOOKUP(AD46,L11:R220,2))</f>
        <v>0</v>
      </c>
      <c r="AF46" s="263">
        <f>IF(AD46=0,0,VLOOKUP(AD46,L11:R220,7))</f>
        <v>0</v>
      </c>
      <c r="AG46" s="268"/>
      <c r="AH46" s="268"/>
      <c r="AI46" s="270"/>
    </row>
    <row r="47" spans="1:35" ht="20.100000000000001" customHeight="1" x14ac:dyDescent="0.25">
      <c r="A47" s="1">
        <f>ROW()</f>
        <v>47</v>
      </c>
      <c r="B47" s="245" t="str">
        <f>IF(ISBLANK(D47),"",IF(ISBLANK(F47),"",IF(ISTEXT(F47),(D32)&amp;" "&amp;INDEX(C12:C220,C32),"")))</f>
        <v/>
      </c>
      <c r="C47" s="259" t="str">
        <f>IF(ISBLANK(D47),"",IF(ISTEXT(D47),LARGE(C11:C46,1)+1,0))</f>
        <v/>
      </c>
      <c r="D47" s="238"/>
      <c r="E47" s="240"/>
      <c r="F47" s="239"/>
      <c r="G47" s="403"/>
      <c r="H47" s="403"/>
      <c r="I47" s="403"/>
      <c r="J47" s="404"/>
      <c r="L47" s="1">
        <f>ROW()</f>
        <v>47</v>
      </c>
      <c r="M47" s="245" t="str">
        <f>IF(ISBLANK(O47),"",IF(ISBLANK(Q47),"",IF(ISTEXT(Q47),(O32)&amp;" "&amp;INDEX(N12:N220,N32),"")))</f>
        <v/>
      </c>
      <c r="N47" s="259" t="str">
        <f>IF(ISBLANK(O47),"",IF(ISTEXT(O47),LARGE(N11:N46,1)+1,0))</f>
        <v/>
      </c>
      <c r="O47" s="238"/>
      <c r="P47" s="240"/>
      <c r="Q47" s="239"/>
      <c r="R47" s="403"/>
      <c r="S47" s="403"/>
      <c r="T47" s="403"/>
      <c r="U47" s="404"/>
      <c r="V47" s="227"/>
      <c r="W47" s="280">
        <f t="array" ref="W47">IFERROR(SMALL(IF(F11:F220="x",ROW(C11:C220)),ROWS(12:47)),0)</f>
        <v>0</v>
      </c>
      <c r="X47" s="84">
        <f>IF(W47=0,0,VLOOKUP(W47,A11:G220,2))</f>
        <v>0</v>
      </c>
      <c r="Y47" s="263">
        <f>IF(W47=0,0,VLOOKUP(W47,A11:G220,7))</f>
        <v>0</v>
      </c>
      <c r="Z47" s="273"/>
      <c r="AA47" s="273"/>
      <c r="AB47" s="271"/>
      <c r="AC47" s="279"/>
      <c r="AD47" s="280">
        <f t="array" ref="AD47">IFERROR(SMALL(IF(Q11:Q220="x",ROW(N11:N220)),ROWS(12:47)),0)</f>
        <v>0</v>
      </c>
      <c r="AE47" s="84">
        <f>IF(AD47=0,0,VLOOKUP(AD47,L11:R220,2))</f>
        <v>0</v>
      </c>
      <c r="AF47" s="263">
        <f>IF(AD47=0,0,VLOOKUP(AD47,L11:R220,7))</f>
        <v>0</v>
      </c>
      <c r="AG47" s="268"/>
      <c r="AH47" s="268"/>
      <c r="AI47" s="270"/>
    </row>
    <row r="48" spans="1:35" ht="20.100000000000001" customHeight="1" x14ac:dyDescent="0.25">
      <c r="A48" s="1">
        <f>ROW()</f>
        <v>48</v>
      </c>
      <c r="B48" s="245" t="str">
        <f>IF(ISBLANK(D48),"",IF(ISBLANK(F48),"",IF(ISTEXT(F48),(D32)&amp;" "&amp;INDEX(C12:C220,C32),"")))</f>
        <v/>
      </c>
      <c r="C48" s="259" t="str">
        <f>IF(ISBLANK(D48),"",IF(ISTEXT(D48),LARGE(C11:C47,1)+1,0))</f>
        <v/>
      </c>
      <c r="D48" s="238"/>
      <c r="E48" s="240"/>
      <c r="F48" s="239"/>
      <c r="G48" s="403"/>
      <c r="H48" s="403"/>
      <c r="I48" s="403"/>
      <c r="J48" s="404"/>
      <c r="L48" s="1">
        <f>ROW()</f>
        <v>48</v>
      </c>
      <c r="M48" s="245" t="str">
        <f>IF(ISBLANK(O48),"",IF(ISBLANK(Q48),"",IF(ISTEXT(Q48),(O32)&amp;" "&amp;INDEX(N12:N220,N32),"")))</f>
        <v/>
      </c>
      <c r="N48" s="259" t="str">
        <f>IF(ISBLANK(O48),"",IF(ISTEXT(O48),LARGE(N11:N47,1)+1,0))</f>
        <v/>
      </c>
      <c r="O48" s="238"/>
      <c r="P48" s="240"/>
      <c r="Q48" s="239"/>
      <c r="R48" s="403"/>
      <c r="S48" s="403"/>
      <c r="T48" s="403"/>
      <c r="U48" s="404"/>
      <c r="V48" s="227"/>
      <c r="W48" s="280">
        <f t="array" ref="W48">IFERROR(SMALL(IF(F11:F220="x",ROW(C11:C220)),ROWS(12:48)),0)</f>
        <v>0</v>
      </c>
      <c r="X48" s="84">
        <f>IF(W48=0,0,VLOOKUP(W48,A11:G220,2))</f>
        <v>0</v>
      </c>
      <c r="Y48" s="263">
        <f>IF(W48=0,0,VLOOKUP(W48,A11:G220,7))</f>
        <v>0</v>
      </c>
      <c r="Z48" s="273"/>
      <c r="AA48" s="273"/>
      <c r="AB48" s="271"/>
      <c r="AC48" s="279"/>
      <c r="AD48" s="280">
        <f t="array" ref="AD48">IFERROR(SMALL(IF(Q11:Q220="x",ROW(N11:N220)),ROWS(12:48)),0)</f>
        <v>0</v>
      </c>
      <c r="AE48" s="84">
        <f>IF(AD48=0,0,VLOOKUP(AD48,L11:R220,2))</f>
        <v>0</v>
      </c>
      <c r="AF48" s="263">
        <f>IF(AD48=0,0,VLOOKUP(AD48,L11:R220,7))</f>
        <v>0</v>
      </c>
      <c r="AG48" s="268"/>
      <c r="AH48" s="268"/>
      <c r="AI48" s="270"/>
    </row>
    <row r="49" spans="1:35" ht="20.100000000000001" customHeight="1" x14ac:dyDescent="0.25">
      <c r="A49" s="1">
        <f>ROW()</f>
        <v>49</v>
      </c>
      <c r="B49" s="245" t="str">
        <f>IF(ISBLANK(D49),"",IF(ISBLANK(F49),"",IF(ISTEXT(F49),(D32)&amp;" "&amp;INDEX(C12:C220,C32),"")))</f>
        <v/>
      </c>
      <c r="C49" s="259" t="str">
        <f>IF(ISBLANK(D49),"",IF(ISTEXT(D49),LARGE(C11:C48,1)+1,0))</f>
        <v/>
      </c>
      <c r="D49" s="238"/>
      <c r="E49" s="240"/>
      <c r="F49" s="239"/>
      <c r="G49" s="403"/>
      <c r="H49" s="403"/>
      <c r="I49" s="403"/>
      <c r="J49" s="404"/>
      <c r="L49" s="1">
        <f>ROW()</f>
        <v>49</v>
      </c>
      <c r="M49" s="245" t="str">
        <f>IF(ISBLANK(O49),"",IF(ISBLANK(Q49),"",IF(ISTEXT(Q49),(O32)&amp;" "&amp;INDEX(N12:N220,N32),"")))</f>
        <v/>
      </c>
      <c r="N49" s="259" t="str">
        <f>IF(ISBLANK(O49),"",IF(ISTEXT(O49),LARGE(N11:N48,1)+1,0))</f>
        <v/>
      </c>
      <c r="O49" s="238"/>
      <c r="P49" s="240"/>
      <c r="Q49" s="239"/>
      <c r="R49" s="403"/>
      <c r="S49" s="403"/>
      <c r="T49" s="403"/>
      <c r="U49" s="404"/>
      <c r="V49" s="227"/>
      <c r="W49" s="280">
        <f t="array" ref="W49">IFERROR(SMALL(IF(F11:F220="x",ROW(C11:C220)),ROWS(12:49)),0)</f>
        <v>0</v>
      </c>
      <c r="X49" s="84">
        <f>IF(W49=0,0,VLOOKUP(W49,A11:G220,2))</f>
        <v>0</v>
      </c>
      <c r="Y49" s="263">
        <f>IF(W49=0,0,VLOOKUP(W49,A11:G220,7))</f>
        <v>0</v>
      </c>
      <c r="Z49" s="273"/>
      <c r="AA49" s="273"/>
      <c r="AB49" s="271"/>
      <c r="AC49" s="279"/>
      <c r="AD49" s="280">
        <f t="array" ref="AD49">IFERROR(SMALL(IF(Q11:Q220="x",ROW(N11:N220)),ROWS(12:49)),0)</f>
        <v>0</v>
      </c>
      <c r="AE49" s="84">
        <f>IF(AD49=0,0,VLOOKUP(AD49,L11:R220,2))</f>
        <v>0</v>
      </c>
      <c r="AF49" s="263">
        <f>IF(AD49=0,0,VLOOKUP(AD49,L11:R220,7))</f>
        <v>0</v>
      </c>
      <c r="AG49" s="268"/>
      <c r="AH49" s="268"/>
      <c r="AI49" s="270"/>
    </row>
    <row r="50" spans="1:35" ht="20.100000000000001" customHeight="1" x14ac:dyDescent="0.25">
      <c r="A50" s="1">
        <f>ROW()</f>
        <v>50</v>
      </c>
      <c r="B50" s="245" t="str">
        <f>IF(ISBLANK(D50),"",IF(ISBLANK(F50),"",IF(ISTEXT(F50),(D32)&amp;" "&amp;INDEX(C12:C220,C32),"")))</f>
        <v/>
      </c>
      <c r="C50" s="259" t="str">
        <f>IF(ISBLANK(D50),"",IF(ISTEXT(D50),LARGE(C11:C49,1)+1,0))</f>
        <v/>
      </c>
      <c r="D50" s="238"/>
      <c r="E50" s="240"/>
      <c r="F50" s="239"/>
      <c r="G50" s="403"/>
      <c r="H50" s="403"/>
      <c r="I50" s="403"/>
      <c r="J50" s="404"/>
      <c r="L50" s="1">
        <f>ROW()</f>
        <v>50</v>
      </c>
      <c r="M50" s="245" t="str">
        <f>IF(ISBLANK(O50),"",IF(ISBLANK(Q50),"",IF(ISTEXT(Q50),(O32)&amp;" "&amp;INDEX(N12:N220,N32),"")))</f>
        <v/>
      </c>
      <c r="N50" s="259" t="str">
        <f>IF(ISBLANK(O50),"",IF(ISTEXT(O50),LARGE(N11:N49,1)+1,0))</f>
        <v/>
      </c>
      <c r="O50" s="238"/>
      <c r="P50" s="240"/>
      <c r="Q50" s="239"/>
      <c r="R50" s="403"/>
      <c r="S50" s="403"/>
      <c r="T50" s="403"/>
      <c r="U50" s="404"/>
      <c r="V50" s="227"/>
      <c r="W50" s="280">
        <f t="array" ref="W50">IFERROR(SMALL(IF(F11:F220="x",ROW(C11:C220)),ROWS(12:50)),0)</f>
        <v>0</v>
      </c>
      <c r="X50" s="84">
        <f>IF(W50=0,0,VLOOKUP(W50,A11:G220,2))</f>
        <v>0</v>
      </c>
      <c r="Y50" s="263">
        <f>IF(W50=0,0,VLOOKUP(W50,A11:G220,7))</f>
        <v>0</v>
      </c>
      <c r="Z50" s="273"/>
      <c r="AA50" s="273"/>
      <c r="AB50" s="271"/>
      <c r="AC50" s="279"/>
      <c r="AD50" s="280">
        <f t="array" ref="AD50">IFERROR(SMALL(IF(Q11:Q220="x",ROW(N11:N220)),ROWS(12:50)),0)</f>
        <v>0</v>
      </c>
      <c r="AE50" s="84">
        <f>IF(AD50=0,0,VLOOKUP(AD50,L11:R220,2))</f>
        <v>0</v>
      </c>
      <c r="AF50" s="263">
        <f>IF(AD50=0,0,VLOOKUP(AD50,L11:R220,7))</f>
        <v>0</v>
      </c>
      <c r="AG50" s="268"/>
      <c r="AH50" s="268"/>
      <c r="AI50" s="270"/>
    </row>
    <row r="51" spans="1:35" ht="20.100000000000001" customHeight="1" x14ac:dyDescent="0.25">
      <c r="A51" s="1">
        <f>ROW()</f>
        <v>51</v>
      </c>
      <c r="B51" s="245" t="str">
        <f>IF(ISBLANK(D51),"",IF(ISBLANK(F51),"",IF(ISTEXT(F51),(D32)&amp;" "&amp;INDEX(C12:C220,C32),"")))</f>
        <v/>
      </c>
      <c r="C51" s="259" t="str">
        <f>IF(ISBLANK(D51),"",IF(ISTEXT(D51),LARGE(C11:C50,1)+1,0))</f>
        <v/>
      </c>
      <c r="D51" s="238"/>
      <c r="E51" s="240"/>
      <c r="F51" s="239"/>
      <c r="G51" s="403"/>
      <c r="H51" s="403"/>
      <c r="I51" s="403"/>
      <c r="J51" s="404"/>
      <c r="L51" s="1">
        <f>ROW()</f>
        <v>51</v>
      </c>
      <c r="M51" s="245" t="str">
        <f>IF(ISBLANK(O51),"",IF(ISBLANK(Q51),"",IF(ISTEXT(Q51),(O32)&amp;" "&amp;INDEX(N12:N220,N32),"")))</f>
        <v/>
      </c>
      <c r="N51" s="259" t="str">
        <f>IF(ISBLANK(O51),"",IF(ISTEXT(O51),LARGE(N11:N50,1)+1,0))</f>
        <v/>
      </c>
      <c r="O51" s="238"/>
      <c r="P51" s="240"/>
      <c r="Q51" s="239"/>
      <c r="R51" s="403"/>
      <c r="S51" s="403"/>
      <c r="T51" s="403"/>
      <c r="U51" s="404"/>
      <c r="V51" s="227"/>
      <c r="W51" s="280">
        <f t="array" ref="W51">IFERROR(SMALL(IF(F11:F220="x",ROW(C11:C220)),ROWS(12:51)),0)</f>
        <v>0</v>
      </c>
      <c r="X51" s="84">
        <f>IF(W51=0,0,VLOOKUP(W51,A11:G220,2))</f>
        <v>0</v>
      </c>
      <c r="Y51" s="263">
        <f>IF(W51=0,0,VLOOKUP(W51,A11:G220,7))</f>
        <v>0</v>
      </c>
      <c r="Z51" s="273"/>
      <c r="AA51" s="273"/>
      <c r="AB51" s="271"/>
      <c r="AC51" s="279"/>
      <c r="AD51" s="280">
        <f t="array" ref="AD51">IFERROR(SMALL(IF(Q11:Q220="x",ROW(N11:N220)),ROWS(12:51)),0)</f>
        <v>0</v>
      </c>
      <c r="AE51" s="84">
        <f>IF(AD51=0,0,VLOOKUP(AD51,L11:R220,2))</f>
        <v>0</v>
      </c>
      <c r="AF51" s="263">
        <f>IF(AD51=0,0,VLOOKUP(AD51,L11:R220,7))</f>
        <v>0</v>
      </c>
      <c r="AG51" s="268"/>
      <c r="AH51" s="268"/>
      <c r="AI51" s="270"/>
    </row>
    <row r="52" spans="1:35" ht="20.100000000000001" customHeight="1" thickBot="1" x14ac:dyDescent="0.3">
      <c r="A52" s="1">
        <f>ROW()</f>
        <v>52</v>
      </c>
      <c r="B52" s="245" t="str">
        <f>IF(ISBLANK(D52),"",IF(ISBLANK(F52),"",IF(ISTEXT(F52),(D32)&amp;" "&amp;INDEX(C12:C220,C32),"")))</f>
        <v/>
      </c>
      <c r="C52" s="259" t="str">
        <f>IF(ISBLANK(D52),"",IF(ISTEXT(D52),LARGE(C11:C51,1)+1,0))</f>
        <v/>
      </c>
      <c r="D52" s="238"/>
      <c r="E52" s="240"/>
      <c r="F52" s="239"/>
      <c r="G52" s="403"/>
      <c r="H52" s="403"/>
      <c r="I52" s="403"/>
      <c r="J52" s="404"/>
      <c r="L52" s="1">
        <f>ROW()</f>
        <v>52</v>
      </c>
      <c r="M52" s="245" t="str">
        <f>IF(ISBLANK(O52),"",IF(ISBLANK(Q52),"",IF(ISTEXT(Q52),(O32)&amp;" "&amp;INDEX(N12:N220,N32),"")))</f>
        <v/>
      </c>
      <c r="N52" s="259" t="str">
        <f>IF(ISBLANK(O52),"",IF(ISTEXT(O52),LARGE(N11:N51,1)+1,0))</f>
        <v/>
      </c>
      <c r="O52" s="238"/>
      <c r="P52" s="240"/>
      <c r="Q52" s="239"/>
      <c r="R52" s="403"/>
      <c r="S52" s="403"/>
      <c r="T52" s="403"/>
      <c r="U52" s="404"/>
      <c r="V52" s="227"/>
      <c r="W52" s="280">
        <f t="array" ref="W52">IFERROR(SMALL(IF(F11:F220="x",ROW(C11:C220)),ROWS(12:52)),0)</f>
        <v>0</v>
      </c>
      <c r="X52" s="84">
        <f>IF(W52=0,0,VLOOKUP(W52,A11:G220,2))</f>
        <v>0</v>
      </c>
      <c r="Y52" s="263">
        <f>IF(W52=0,0,VLOOKUP(W52,A11:G220,7))</f>
        <v>0</v>
      </c>
      <c r="Z52" s="273"/>
      <c r="AA52" s="273"/>
      <c r="AB52" s="271"/>
      <c r="AC52" s="279"/>
      <c r="AD52" s="280">
        <f t="array" ref="AD52">IFERROR(SMALL(IF(Q11:Q220="x",ROW(N11:N220)),ROWS(12:52)),0)</f>
        <v>0</v>
      </c>
      <c r="AE52" s="84">
        <f>IF(AD52=0,0,VLOOKUP(AD52,L11:R220,2))</f>
        <v>0</v>
      </c>
      <c r="AF52" s="263">
        <f>IF(AD52=0,0,VLOOKUP(AD52,L11:R220,7))</f>
        <v>0</v>
      </c>
      <c r="AG52" s="268"/>
      <c r="AH52" s="268"/>
      <c r="AI52" s="270"/>
    </row>
    <row r="53" spans="1:35" ht="20.100000000000001" customHeight="1" thickBot="1" x14ac:dyDescent="0.3">
      <c r="A53" s="1">
        <f>ROW()</f>
        <v>53</v>
      </c>
      <c r="B53" s="281" t="s">
        <v>364</v>
      </c>
      <c r="C53" s="260">
        <v>0</v>
      </c>
      <c r="D53" s="242" t="s">
        <v>364</v>
      </c>
      <c r="E53" s="174" t="s">
        <v>154</v>
      </c>
      <c r="F53" s="175" t="s">
        <v>153</v>
      </c>
      <c r="G53" s="293" t="s">
        <v>45</v>
      </c>
      <c r="H53" s="294"/>
      <c r="I53" s="262">
        <f>COUNTA(E54:E73)</f>
        <v>0</v>
      </c>
      <c r="J53" s="246">
        <f>IF(I53=0,0,1/COUNTA(D54:D73)*I53)</f>
        <v>0</v>
      </c>
      <c r="L53" s="1">
        <f>ROW()</f>
        <v>53</v>
      </c>
      <c r="M53" s="281" t="s">
        <v>366</v>
      </c>
      <c r="N53" s="260"/>
      <c r="O53" s="242" t="s">
        <v>366</v>
      </c>
      <c r="P53" s="174" t="s">
        <v>154</v>
      </c>
      <c r="Q53" s="175" t="s">
        <v>153</v>
      </c>
      <c r="R53" s="293" t="s">
        <v>45</v>
      </c>
      <c r="S53" s="294"/>
      <c r="T53" s="262">
        <f>COUNTA(P54:P73)</f>
        <v>0</v>
      </c>
      <c r="U53" s="246">
        <f>IF(T53=0,0,1/COUNTA(O54:O73)*T53)</f>
        <v>0</v>
      </c>
      <c r="V53" s="227"/>
      <c r="W53" s="280">
        <f t="array" ref="W53">IFERROR(SMALL(IF(F11:F220="x",ROW(C11:C220)),ROWS(12:53)),0)</f>
        <v>0</v>
      </c>
      <c r="X53" s="84">
        <f>IF(W53=0,0,VLOOKUP(W53,A11:G220,2))</f>
        <v>0</v>
      </c>
      <c r="Y53" s="263">
        <f>IF(W53=0,0,VLOOKUP(W53,A11:G220,7))</f>
        <v>0</v>
      </c>
      <c r="Z53" s="273"/>
      <c r="AA53" s="273"/>
      <c r="AB53" s="271"/>
      <c r="AC53" s="279"/>
      <c r="AD53" s="280">
        <f t="array" ref="AD53">IFERROR(SMALL(IF(Q11:Q220="x",ROW(N11:N220)),ROWS(12:53)),0)</f>
        <v>0</v>
      </c>
      <c r="AE53" s="84">
        <f>IF(AD53=0,0,VLOOKUP(AD53,L11:R220,2))</f>
        <v>0</v>
      </c>
      <c r="AF53" s="263">
        <f>IF(AD53=0,0,VLOOKUP(AD53,L11:R220,7))</f>
        <v>0</v>
      </c>
      <c r="AG53" s="268"/>
      <c r="AH53" s="268"/>
      <c r="AI53" s="270"/>
    </row>
    <row r="54" spans="1:35" ht="20.100000000000001" customHeight="1" x14ac:dyDescent="0.25">
      <c r="A54" s="1">
        <f>ROW()</f>
        <v>54</v>
      </c>
      <c r="B54" s="245" t="str">
        <f>IF(ISBLANK(D54),"",IF(ISBLANK(F54),"",IF(ISTEXT(F54),(D53)&amp;" "&amp;INDEX(C12:C220,C53),"")))</f>
        <v/>
      </c>
      <c r="C54" s="259" t="str">
        <f>IF(ISBLANK(D54),"",IF(ISTEXT(D54),LARGE(C11:C53,1)+1,0))</f>
        <v/>
      </c>
      <c r="D54" s="241"/>
      <c r="E54" s="240"/>
      <c r="F54" s="239"/>
      <c r="G54" s="403"/>
      <c r="H54" s="403"/>
      <c r="I54" s="403"/>
      <c r="J54" s="404"/>
      <c r="L54" s="1">
        <f>ROW()</f>
        <v>54</v>
      </c>
      <c r="M54" s="245" t="str">
        <f>IF(ISBLANK(O54),"",IF(ISBLANK(Q54),"",IF(ISTEXT(Q54),(O53)&amp;" "&amp;INDEX(N12:N220,N53),"")))</f>
        <v/>
      </c>
      <c r="N54" s="259" t="str">
        <f>IF(ISBLANK(O54),"",IF(ISTEXT(O54),LARGE(N11:N53,1)+1,0))</f>
        <v/>
      </c>
      <c r="O54" s="241"/>
      <c r="P54" s="240"/>
      <c r="Q54" s="239"/>
      <c r="R54" s="403"/>
      <c r="S54" s="403"/>
      <c r="T54" s="403"/>
      <c r="U54" s="404"/>
      <c r="V54" s="227"/>
      <c r="W54" s="280">
        <f t="array" ref="W54">IFERROR(SMALL(IF(F11:F220="x",ROW(C11:C220)),ROWS(12:54)),0)</f>
        <v>0</v>
      </c>
      <c r="X54" s="84">
        <f>IF(W54=0,0,VLOOKUP(W54,A11:G220,2))</f>
        <v>0</v>
      </c>
      <c r="Y54" s="263">
        <f>IF(W54=0,0,VLOOKUP(W54,A11:G220,7))</f>
        <v>0</v>
      </c>
      <c r="Z54" s="273"/>
      <c r="AA54" s="273"/>
      <c r="AB54" s="271"/>
      <c r="AC54" s="279"/>
      <c r="AD54" s="280">
        <f t="array" ref="AD54">IFERROR(SMALL(IF(Q11:Q220="x",ROW(N11:N220)),ROWS(12:54)),0)</f>
        <v>0</v>
      </c>
      <c r="AE54" s="84">
        <f>IF(AD54=0,0,VLOOKUP(AD54,L11:R220,2))</f>
        <v>0</v>
      </c>
      <c r="AF54" s="263">
        <f>IF(AD54=0,0,VLOOKUP(AD54,L11:R220,7))</f>
        <v>0</v>
      </c>
      <c r="AG54" s="268"/>
      <c r="AH54" s="268"/>
      <c r="AI54" s="270"/>
    </row>
    <row r="55" spans="1:35" ht="20.100000000000001" customHeight="1" x14ac:dyDescent="0.25">
      <c r="A55" s="1">
        <f>ROW()</f>
        <v>55</v>
      </c>
      <c r="B55" s="245" t="str">
        <f>IF(ISBLANK(D55),"",IF(ISBLANK(F55),"",IF(ISTEXT(F55),(D53)&amp;" "&amp;INDEX(C12:C220,C53),"")))</f>
        <v/>
      </c>
      <c r="C55" s="259" t="str">
        <f>IF(ISBLANK(D55),"",IF(ISTEXT(D55),LARGE(C11:C54,1)+1,0))</f>
        <v/>
      </c>
      <c r="D55" s="237"/>
      <c r="E55" s="240"/>
      <c r="F55" s="239"/>
      <c r="G55" s="403"/>
      <c r="H55" s="403"/>
      <c r="I55" s="403"/>
      <c r="J55" s="404"/>
      <c r="L55" s="1">
        <f>ROW()</f>
        <v>55</v>
      </c>
      <c r="M55" s="245" t="str">
        <f>IF(ISBLANK(O55),"",IF(ISBLANK(Q55),"",IF(ISTEXT(Q55),(O53)&amp;" "&amp;INDEX(N12:N220,N53),"")))</f>
        <v/>
      </c>
      <c r="N55" s="259" t="str">
        <f>IF(ISBLANK(O55),"",IF(ISTEXT(O55),LARGE(N11:N54,1)+1,0))</f>
        <v/>
      </c>
      <c r="O55" s="237"/>
      <c r="P55" s="240"/>
      <c r="Q55" s="239"/>
      <c r="R55" s="403"/>
      <c r="S55" s="403"/>
      <c r="T55" s="403"/>
      <c r="U55" s="404"/>
      <c r="V55" s="227"/>
      <c r="W55" s="280">
        <f t="array" ref="W55">IFERROR(SMALL(IF(F11:F220="x",ROW(C11:C220)),ROWS(12:55)),0)</f>
        <v>0</v>
      </c>
      <c r="X55" s="84">
        <f>IF(W55=0,0,VLOOKUP(W55,A11:G220,2))</f>
        <v>0</v>
      </c>
      <c r="Y55" s="263">
        <f>IF(W55=0,0,VLOOKUP(W55,A11:G220,7))</f>
        <v>0</v>
      </c>
      <c r="Z55" s="273"/>
      <c r="AA55" s="273"/>
      <c r="AB55" s="271"/>
      <c r="AC55" s="279"/>
      <c r="AD55" s="280">
        <f t="array" ref="AD55">IFERROR(SMALL(IF(Q11:Q220="x",ROW(N11:N220)),ROWS(12:55)),0)</f>
        <v>0</v>
      </c>
      <c r="AE55" s="84">
        <f>IF(AD55=0,0,VLOOKUP(AD55,L11:R220,2))</f>
        <v>0</v>
      </c>
      <c r="AF55" s="263">
        <f>IF(AD55=0,0,VLOOKUP(AD55,L11:R220,7))</f>
        <v>0</v>
      </c>
      <c r="AG55" s="268"/>
      <c r="AH55" s="268"/>
      <c r="AI55" s="270"/>
    </row>
    <row r="56" spans="1:35" ht="20.100000000000001" customHeight="1" x14ac:dyDescent="0.25">
      <c r="A56" s="1">
        <f>ROW()</f>
        <v>56</v>
      </c>
      <c r="B56" s="245" t="str">
        <f>IF(ISBLANK(D56),"",IF(ISBLANK(F56),"",IF(ISTEXT(F56),(D53)&amp;" "&amp;INDEX(C12:C220,C53),"")))</f>
        <v/>
      </c>
      <c r="C56" s="259" t="str">
        <f>IF(ISBLANK(D56),"",IF(ISTEXT(D56),LARGE(C11:C55,1)+1,0))</f>
        <v/>
      </c>
      <c r="D56" s="238"/>
      <c r="E56" s="240"/>
      <c r="F56" s="239"/>
      <c r="G56" s="403"/>
      <c r="H56" s="403"/>
      <c r="I56" s="403"/>
      <c r="J56" s="404"/>
      <c r="L56" s="1">
        <f>ROW()</f>
        <v>56</v>
      </c>
      <c r="M56" s="245" t="str">
        <f>IF(ISBLANK(O56),"",IF(ISBLANK(Q56),"",IF(ISTEXT(Q56),(O53)&amp;" "&amp;INDEX(N12:N220,N53),"")))</f>
        <v/>
      </c>
      <c r="N56" s="259" t="str">
        <f>IF(ISBLANK(O56),"",IF(ISTEXT(O56),LARGE(N11:N55,1)+1,0))</f>
        <v/>
      </c>
      <c r="O56" s="238"/>
      <c r="P56" s="240"/>
      <c r="Q56" s="239"/>
      <c r="R56" s="403"/>
      <c r="S56" s="403"/>
      <c r="T56" s="403"/>
      <c r="U56" s="404"/>
      <c r="V56" s="227"/>
      <c r="W56" s="280">
        <f t="array" ref="W56">IFERROR(SMALL(IF(F11:F220="x",ROW(C11:C220)),ROWS(12:56)),0)</f>
        <v>0</v>
      </c>
      <c r="X56" s="84">
        <f>IF(W56=0,0,VLOOKUP(W56,A11:G220,2))</f>
        <v>0</v>
      </c>
      <c r="Y56" s="263">
        <f>IF(W56=0,0,VLOOKUP(W56,A11:G220,7))</f>
        <v>0</v>
      </c>
      <c r="Z56" s="273"/>
      <c r="AA56" s="273"/>
      <c r="AB56" s="271"/>
      <c r="AC56" s="279"/>
      <c r="AD56" s="280">
        <f t="array" ref="AD56">IFERROR(SMALL(IF(Q11:Q220="x",ROW(N11:N220)),ROWS(12:56)),0)</f>
        <v>0</v>
      </c>
      <c r="AE56" s="84">
        <f>IF(AD56=0,0,VLOOKUP(AD56,L11:R220,2))</f>
        <v>0</v>
      </c>
      <c r="AF56" s="263">
        <f>IF(AD56=0,0,VLOOKUP(AD56,L11:R220,7))</f>
        <v>0</v>
      </c>
      <c r="AG56" s="268"/>
      <c r="AH56" s="268"/>
      <c r="AI56" s="270"/>
    </row>
    <row r="57" spans="1:35" ht="20.100000000000001" customHeight="1" x14ac:dyDescent="0.25">
      <c r="A57" s="1">
        <f>ROW()</f>
        <v>57</v>
      </c>
      <c r="B57" s="245" t="str">
        <f>IF(ISBLANK(D57),"",IF(ISBLANK(F57),"",IF(ISTEXT(F57),(D53)&amp;" "&amp;INDEX(C12:C220,C53),"")))</f>
        <v/>
      </c>
      <c r="C57" s="259" t="str">
        <f>IF(ISBLANK(D57),"",IF(ISTEXT(D57),LARGE(C11:C56,1)+1,0))</f>
        <v/>
      </c>
      <c r="D57" s="238"/>
      <c r="E57" s="240"/>
      <c r="F57" s="239"/>
      <c r="G57" s="403"/>
      <c r="H57" s="403"/>
      <c r="I57" s="403"/>
      <c r="J57" s="404"/>
      <c r="L57" s="1">
        <f>ROW()</f>
        <v>57</v>
      </c>
      <c r="M57" s="245" t="str">
        <f>IF(ISBLANK(O57),"",IF(ISBLANK(Q57),"",IF(ISTEXT(Q57),(O53)&amp;" "&amp;INDEX(N12:N220,N53),"")))</f>
        <v/>
      </c>
      <c r="N57" s="259" t="str">
        <f>IF(ISBLANK(O57),"",IF(ISTEXT(O57),LARGE(N11:N56,1)+1,0))</f>
        <v/>
      </c>
      <c r="O57" s="238"/>
      <c r="P57" s="240"/>
      <c r="Q57" s="239"/>
      <c r="R57" s="403"/>
      <c r="S57" s="403"/>
      <c r="T57" s="403"/>
      <c r="U57" s="404"/>
      <c r="V57" s="227"/>
      <c r="W57" s="280">
        <f t="array" ref="W57">IFERROR(SMALL(IF(F11:F220="x",ROW(C11:C220)),ROWS(12:57)),0)</f>
        <v>0</v>
      </c>
      <c r="X57" s="84">
        <f>IF(W57=0,0,VLOOKUP(W57,A11:G220,2))</f>
        <v>0</v>
      </c>
      <c r="Y57" s="263">
        <f>IF(W57=0,0,VLOOKUP(W57,A11:G220,7))</f>
        <v>0</v>
      </c>
      <c r="Z57" s="273"/>
      <c r="AA57" s="273"/>
      <c r="AB57" s="271"/>
      <c r="AC57" s="279"/>
      <c r="AD57" s="280">
        <f t="array" ref="AD57">IFERROR(SMALL(IF(Q11:Q220="x",ROW(N11:N220)),ROWS(12:57)),0)</f>
        <v>0</v>
      </c>
      <c r="AE57" s="84">
        <f>IF(AD57=0,0,VLOOKUP(AD57,L11:R220,2))</f>
        <v>0</v>
      </c>
      <c r="AF57" s="263">
        <f>IF(AD57=0,0,VLOOKUP(AD57,L11:R220,7))</f>
        <v>0</v>
      </c>
      <c r="AG57" s="268"/>
      <c r="AH57" s="268"/>
      <c r="AI57" s="270"/>
    </row>
    <row r="58" spans="1:35" ht="20.100000000000001" customHeight="1" x14ac:dyDescent="0.25">
      <c r="A58" s="1">
        <f>ROW()</f>
        <v>58</v>
      </c>
      <c r="B58" s="245" t="str">
        <f>IF(ISBLANK(D58),"",IF(ISBLANK(F58),"",IF(ISTEXT(F58),(D53)&amp;" "&amp;INDEX(C12:C220,C53),"")))</f>
        <v/>
      </c>
      <c r="C58" s="259" t="str">
        <f>IF(ISBLANK(D58),"",IF(ISTEXT(D58),LARGE(C11:C57,1)+1,0))</f>
        <v/>
      </c>
      <c r="D58" s="238"/>
      <c r="E58" s="240"/>
      <c r="F58" s="239"/>
      <c r="G58" s="403"/>
      <c r="H58" s="403"/>
      <c r="I58" s="403"/>
      <c r="J58" s="404"/>
      <c r="L58" s="1">
        <f>ROW()</f>
        <v>58</v>
      </c>
      <c r="M58" s="245" t="str">
        <f>IF(ISBLANK(O58),"",IF(ISBLANK(Q58),"",IF(ISTEXT(Q58),(O53)&amp;" "&amp;INDEX(N12:N220,N53),"")))</f>
        <v/>
      </c>
      <c r="N58" s="259" t="str">
        <f>IF(ISBLANK(O58),"",IF(ISTEXT(O58),LARGE(N11:N57,1)+1,0))</f>
        <v/>
      </c>
      <c r="O58" s="238"/>
      <c r="P58" s="240"/>
      <c r="Q58" s="239"/>
      <c r="R58" s="403"/>
      <c r="S58" s="403"/>
      <c r="T58" s="403"/>
      <c r="U58" s="404"/>
      <c r="V58" s="227"/>
      <c r="W58" s="280">
        <f t="array" ref="W58">IFERROR(SMALL(IF(F11:F220="x",ROW(C11:C220)),ROWS(12:58)),0)</f>
        <v>0</v>
      </c>
      <c r="X58" s="84">
        <f>IF(W58=0,0,VLOOKUP(W58,A11:G220,2))</f>
        <v>0</v>
      </c>
      <c r="Y58" s="263">
        <f>IF(W58=0,0,VLOOKUP(W58,A11:G220,7))</f>
        <v>0</v>
      </c>
      <c r="Z58" s="273"/>
      <c r="AA58" s="273"/>
      <c r="AB58" s="271"/>
      <c r="AC58" s="279"/>
      <c r="AD58" s="280">
        <f t="array" ref="AD58">IFERROR(SMALL(IF(Q11:Q220="x",ROW(N11:N220)),ROWS(12:58)),0)</f>
        <v>0</v>
      </c>
      <c r="AE58" s="84">
        <f>IF(AD58=0,0,VLOOKUP(AD58,L11:R220,2))</f>
        <v>0</v>
      </c>
      <c r="AF58" s="263">
        <f>IF(AD58=0,0,VLOOKUP(AD58,L11:R220,7))</f>
        <v>0</v>
      </c>
      <c r="AG58" s="268"/>
      <c r="AH58" s="268"/>
      <c r="AI58" s="270"/>
    </row>
    <row r="59" spans="1:35" ht="20.100000000000001" customHeight="1" x14ac:dyDescent="0.25">
      <c r="A59" s="1">
        <f>ROW()</f>
        <v>59</v>
      </c>
      <c r="B59" s="245" t="str">
        <f>IF(ISBLANK(D59),"",IF(ISBLANK(F59),"",IF(ISTEXT(F59),(D53)&amp;" "&amp;INDEX(C12:C220,C53),"")))</f>
        <v/>
      </c>
      <c r="C59" s="259" t="str">
        <f>IF(ISBLANK(D59),"",IF(ISTEXT(D59),LARGE(C11:C58,1)+1,0))</f>
        <v/>
      </c>
      <c r="D59" s="238"/>
      <c r="E59" s="240"/>
      <c r="F59" s="239"/>
      <c r="G59" s="403"/>
      <c r="H59" s="403"/>
      <c r="I59" s="403"/>
      <c r="J59" s="404"/>
      <c r="L59" s="1">
        <f>ROW()</f>
        <v>59</v>
      </c>
      <c r="M59" s="245" t="str">
        <f>IF(ISBLANK(O59),"",IF(ISBLANK(Q59),"",IF(ISTEXT(Q59),(O53)&amp;" "&amp;INDEX(N12:N220,N53),"")))</f>
        <v/>
      </c>
      <c r="N59" s="259" t="str">
        <f>IF(ISBLANK(O59),"",IF(ISTEXT(O59),LARGE(N11:N58,1)+1,0))</f>
        <v/>
      </c>
      <c r="O59" s="238"/>
      <c r="P59" s="240"/>
      <c r="Q59" s="239"/>
      <c r="R59" s="403"/>
      <c r="S59" s="403"/>
      <c r="T59" s="403"/>
      <c r="U59" s="404"/>
      <c r="V59" s="227"/>
      <c r="W59" s="280">
        <f t="array" ref="W59">IFERROR(SMALL(IF(F11:F220="x",ROW(C11:C220)),ROWS(12:59)),0)</f>
        <v>0</v>
      </c>
      <c r="X59" s="84">
        <f>IF(W59=0,0,VLOOKUP(W59,A11:G220,2))</f>
        <v>0</v>
      </c>
      <c r="Y59" s="263">
        <f>IF(W59=0,0,VLOOKUP(W59,A11:G220,7))</f>
        <v>0</v>
      </c>
      <c r="Z59" s="273"/>
      <c r="AA59" s="273"/>
      <c r="AB59" s="271"/>
      <c r="AC59" s="279"/>
      <c r="AD59" s="280">
        <f t="array" ref="AD59">IFERROR(SMALL(IF(Q11:Q220="x",ROW(N11:N220)),ROWS(12:59)),0)</f>
        <v>0</v>
      </c>
      <c r="AE59" s="84">
        <f>IF(AD59=0,0,VLOOKUP(AD59,L11:R220,2))</f>
        <v>0</v>
      </c>
      <c r="AF59" s="263">
        <f>IF(AD59=0,0,VLOOKUP(AD59,L11:R220,7))</f>
        <v>0</v>
      </c>
      <c r="AG59" s="268"/>
      <c r="AH59" s="268"/>
      <c r="AI59" s="270"/>
    </row>
    <row r="60" spans="1:35" ht="20.100000000000001" customHeight="1" x14ac:dyDescent="0.25">
      <c r="A60" s="1">
        <f>ROW()</f>
        <v>60</v>
      </c>
      <c r="B60" s="245" t="str">
        <f>IF(ISBLANK(D60),"",IF(ISBLANK(F60),"",IF(ISTEXT(F60),(D53)&amp;" "&amp;INDEX(C12:C220,C53),"")))</f>
        <v/>
      </c>
      <c r="C60" s="259" t="str">
        <f>IF(ISBLANK(D60),"",IF(ISTEXT(D60),LARGE(C11:C59,1)+1,0))</f>
        <v/>
      </c>
      <c r="D60" s="238"/>
      <c r="E60" s="240"/>
      <c r="F60" s="239"/>
      <c r="G60" s="403"/>
      <c r="H60" s="403"/>
      <c r="I60" s="403"/>
      <c r="J60" s="404"/>
      <c r="L60" s="1">
        <f>ROW()</f>
        <v>60</v>
      </c>
      <c r="M60" s="245" t="str">
        <f>IF(ISBLANK(O60),"",IF(ISBLANK(Q60),"",IF(ISTEXT(Q60),(O53)&amp;" "&amp;INDEX(N12:N220,N53),"")))</f>
        <v/>
      </c>
      <c r="N60" s="259" t="str">
        <f>IF(ISBLANK(O60),"",IF(ISTEXT(O60),LARGE(N11:N59,1)+1,0))</f>
        <v/>
      </c>
      <c r="O60" s="238"/>
      <c r="P60" s="240"/>
      <c r="Q60" s="239"/>
      <c r="R60" s="403"/>
      <c r="S60" s="403"/>
      <c r="T60" s="403"/>
      <c r="U60" s="404"/>
      <c r="V60" s="227"/>
      <c r="W60" s="280">
        <f t="array" ref="W60">IFERROR(SMALL(IF(F11:F220="x",ROW(C11:C220)),ROWS(12:60)),0)</f>
        <v>0</v>
      </c>
      <c r="X60" s="84">
        <f>IF(W60=0,0,VLOOKUP(W60,A11:G220,2))</f>
        <v>0</v>
      </c>
      <c r="Y60" s="263">
        <f>IF(W60=0,0,VLOOKUP(W60,A11:G220,7))</f>
        <v>0</v>
      </c>
      <c r="Z60" s="273"/>
      <c r="AA60" s="273"/>
      <c r="AB60" s="271"/>
      <c r="AC60" s="279"/>
      <c r="AD60" s="280">
        <f t="array" ref="AD60">IFERROR(SMALL(IF(Q11:Q220="x",ROW(N11:N220)),ROWS(12:60)),0)</f>
        <v>0</v>
      </c>
      <c r="AE60" s="84">
        <f>IF(AD60=0,0,VLOOKUP(AD60,L11:R220,2))</f>
        <v>0</v>
      </c>
      <c r="AF60" s="263">
        <f>IF(AD60=0,0,VLOOKUP(AD60,L11:R220,7))</f>
        <v>0</v>
      </c>
      <c r="AG60" s="268"/>
      <c r="AH60" s="268"/>
      <c r="AI60" s="270"/>
    </row>
    <row r="61" spans="1:35" ht="20.100000000000001" customHeight="1" x14ac:dyDescent="0.25">
      <c r="A61" s="1">
        <f>ROW()</f>
        <v>61</v>
      </c>
      <c r="B61" s="245" t="str">
        <f>IF(ISBLANK(D61),"",IF(ISBLANK(F61),"",IF(ISTEXT(F61),(D53)&amp;" "&amp;INDEX(C12:C220,C53),"")))</f>
        <v/>
      </c>
      <c r="C61" s="259" t="str">
        <f>IF(ISBLANK(D61),"",IF(ISTEXT(D61),LARGE(C11:C60,1)+1,0))</f>
        <v/>
      </c>
      <c r="D61" s="238"/>
      <c r="E61" s="240"/>
      <c r="F61" s="239"/>
      <c r="G61" s="403"/>
      <c r="H61" s="403"/>
      <c r="I61" s="403"/>
      <c r="J61" s="404"/>
      <c r="L61" s="1">
        <f>ROW()</f>
        <v>61</v>
      </c>
      <c r="M61" s="245" t="str">
        <f>IF(ISBLANK(O61),"",IF(ISBLANK(Q61),"",IF(ISTEXT(Q61),(O53)&amp;" "&amp;INDEX(N12:N220,N53),"")))</f>
        <v/>
      </c>
      <c r="N61" s="259" t="str">
        <f>IF(ISBLANK(O61),"",IF(ISTEXT(O61),LARGE(N11:N60,1)+1,0))</f>
        <v/>
      </c>
      <c r="O61" s="238"/>
      <c r="P61" s="240"/>
      <c r="Q61" s="239"/>
      <c r="R61" s="403"/>
      <c r="S61" s="403"/>
      <c r="T61" s="403"/>
      <c r="U61" s="404"/>
      <c r="V61" s="227"/>
      <c r="W61" s="280">
        <f t="array" ref="W61">IFERROR(SMALL(IF(F11:F220="x",ROW(C11:C220)),ROWS(12:61)),0)</f>
        <v>0</v>
      </c>
      <c r="X61" s="84">
        <f>IF(W61=0,0,VLOOKUP(W61,A11:G220,2))</f>
        <v>0</v>
      </c>
      <c r="Y61" s="263">
        <f>IF(W61=0,0,VLOOKUP(W61,A11:G220,7))</f>
        <v>0</v>
      </c>
      <c r="Z61" s="273"/>
      <c r="AA61" s="273"/>
      <c r="AB61" s="271"/>
      <c r="AC61" s="279"/>
      <c r="AD61" s="280">
        <f t="array" ref="AD61">IFERROR(SMALL(IF(Q11:Q220="x",ROW(N11:N220)),ROWS(12:61)),0)</f>
        <v>0</v>
      </c>
      <c r="AE61" s="84">
        <f>IF(AD61=0,0,VLOOKUP(AD61,L11:R220,2))</f>
        <v>0</v>
      </c>
      <c r="AF61" s="263">
        <f>IF(AD61=0,0,VLOOKUP(AD61,L11:R220,7))</f>
        <v>0</v>
      </c>
      <c r="AG61" s="268"/>
      <c r="AH61" s="268"/>
      <c r="AI61" s="270"/>
    </row>
    <row r="62" spans="1:35" ht="20.100000000000001" customHeight="1" x14ac:dyDescent="0.25">
      <c r="A62" s="1">
        <f>ROW()</f>
        <v>62</v>
      </c>
      <c r="B62" s="245" t="str">
        <f>IF(ISBLANK(D62),"",IF(ISBLANK(F62),"",IF(ISTEXT(F62),(D53)&amp;" "&amp;INDEX(C12:C220,C53),"")))</f>
        <v/>
      </c>
      <c r="C62" s="259" t="str">
        <f>IF(ISBLANK(D62),"",IF(ISTEXT(D62),LARGE(C11:C61,1)+1,0))</f>
        <v/>
      </c>
      <c r="D62" s="238"/>
      <c r="E62" s="240"/>
      <c r="F62" s="239"/>
      <c r="G62" s="403"/>
      <c r="H62" s="403"/>
      <c r="I62" s="403"/>
      <c r="J62" s="404"/>
      <c r="L62" s="1">
        <f>ROW()</f>
        <v>62</v>
      </c>
      <c r="M62" s="245" t="str">
        <f>IF(ISBLANK(O62),"",IF(ISBLANK(Q62),"",IF(ISTEXT(Q62),(O53)&amp;" "&amp;INDEX(N12:N220,N53),"")))</f>
        <v/>
      </c>
      <c r="N62" s="259" t="str">
        <f>IF(ISBLANK(O62),"",IF(ISTEXT(O62),LARGE(N11:N61,1)+1,0))</f>
        <v/>
      </c>
      <c r="O62" s="238"/>
      <c r="P62" s="240"/>
      <c r="Q62" s="239"/>
      <c r="R62" s="403"/>
      <c r="S62" s="403"/>
      <c r="T62" s="403"/>
      <c r="U62" s="404"/>
      <c r="V62" s="227"/>
      <c r="W62" s="280">
        <f t="array" ref="W62">IFERROR(SMALL(IF(F11:F220="x",ROW(C11:C220)),ROWS(12:62)),0)</f>
        <v>0</v>
      </c>
      <c r="X62" s="84">
        <f>IF(W62=0,0,VLOOKUP(W62,A11:G220,2))</f>
        <v>0</v>
      </c>
      <c r="Y62" s="263">
        <f>IF(W62=0,0,VLOOKUP(W62,A11:G220,7))</f>
        <v>0</v>
      </c>
      <c r="Z62" s="273"/>
      <c r="AA62" s="273"/>
      <c r="AB62" s="271"/>
      <c r="AC62" s="279"/>
      <c r="AD62" s="280">
        <f t="array" ref="AD62">IFERROR(SMALL(IF(Q11:Q220="x",ROW(N11:N220)),ROWS(12:62)),0)</f>
        <v>0</v>
      </c>
      <c r="AE62" s="84">
        <f>IF(AD62=0,0,VLOOKUP(AD62,L11:R220,2))</f>
        <v>0</v>
      </c>
      <c r="AF62" s="263">
        <f>IF(AD62=0,0,VLOOKUP(AD62,L11:R220,7))</f>
        <v>0</v>
      </c>
      <c r="AG62" s="268"/>
      <c r="AH62" s="268"/>
      <c r="AI62" s="270"/>
    </row>
    <row r="63" spans="1:35" ht="20.100000000000001" customHeight="1" x14ac:dyDescent="0.25">
      <c r="A63" s="1">
        <f>ROW()</f>
        <v>63</v>
      </c>
      <c r="B63" s="245" t="str">
        <f>IF(ISBLANK(D63),"",IF(ISBLANK(F63),"",IF(ISTEXT(F63),(D53)&amp;" "&amp;INDEX(C12:C220,C53),"")))</f>
        <v/>
      </c>
      <c r="C63" s="259" t="str">
        <f>IF(ISBLANK(D63),"",IF(ISTEXT(D63),LARGE(C11:C62,1)+1,0))</f>
        <v/>
      </c>
      <c r="D63" s="238"/>
      <c r="E63" s="240"/>
      <c r="F63" s="239"/>
      <c r="G63" s="403"/>
      <c r="H63" s="403"/>
      <c r="I63" s="403"/>
      <c r="J63" s="404"/>
      <c r="L63" s="1">
        <f>ROW()</f>
        <v>63</v>
      </c>
      <c r="M63" s="245" t="str">
        <f>IF(ISBLANK(O63),"",IF(ISBLANK(Q63),"",IF(ISTEXT(Q63),(O53)&amp;" "&amp;INDEX(N12:N220,N53),"")))</f>
        <v/>
      </c>
      <c r="N63" s="259" t="str">
        <f>IF(ISBLANK(O63),"",IF(ISTEXT(O63),LARGE(N11:N62,1)+1,0))</f>
        <v/>
      </c>
      <c r="O63" s="238"/>
      <c r="P63" s="240"/>
      <c r="Q63" s="239"/>
      <c r="R63" s="403"/>
      <c r="S63" s="403"/>
      <c r="T63" s="403"/>
      <c r="U63" s="404"/>
      <c r="V63" s="227"/>
      <c r="W63" s="280">
        <f t="array" ref="W63">IFERROR(SMALL(IF(F11:F220="x",ROW(C11:C220)),ROWS(12:63)),0)</f>
        <v>0</v>
      </c>
      <c r="X63" s="84">
        <f>IF(W63=0,0,VLOOKUP(W63,A11:G220,2))</f>
        <v>0</v>
      </c>
      <c r="Y63" s="263">
        <f>IF(W63=0,0,VLOOKUP(W63,A11:G220,7))</f>
        <v>0</v>
      </c>
      <c r="Z63" s="273"/>
      <c r="AA63" s="273"/>
      <c r="AB63" s="271"/>
      <c r="AC63" s="279"/>
      <c r="AD63" s="280">
        <f t="array" ref="AD63">IFERROR(SMALL(IF(Q11:Q220="x",ROW(N11:N220)),ROWS(12:63)),0)</f>
        <v>0</v>
      </c>
      <c r="AE63" s="84">
        <f>IF(AD63=0,0,VLOOKUP(AD63,L11:R220,2))</f>
        <v>0</v>
      </c>
      <c r="AF63" s="263">
        <f>IF(AD63=0,0,VLOOKUP(AD63,L11:R220,7))</f>
        <v>0</v>
      </c>
      <c r="AG63" s="268"/>
      <c r="AH63" s="268"/>
      <c r="AI63" s="270"/>
    </row>
    <row r="64" spans="1:35" ht="20.100000000000001" customHeight="1" x14ac:dyDescent="0.25">
      <c r="A64" s="1">
        <f>ROW()</f>
        <v>64</v>
      </c>
      <c r="B64" s="245" t="str">
        <f>IF(ISBLANK(D64),"",IF(ISBLANK(F64),"",IF(ISTEXT(F64),(D53)&amp;" "&amp;INDEX(C12:C220,C53),"")))</f>
        <v/>
      </c>
      <c r="C64" s="259" t="str">
        <f>IF(ISBLANK(D64),"",IF(ISTEXT(D64),LARGE(C11:C63,1)+1,0))</f>
        <v/>
      </c>
      <c r="D64" s="238"/>
      <c r="E64" s="240"/>
      <c r="F64" s="239"/>
      <c r="G64" s="403"/>
      <c r="H64" s="403"/>
      <c r="I64" s="403"/>
      <c r="J64" s="404"/>
      <c r="L64" s="1">
        <f>ROW()</f>
        <v>64</v>
      </c>
      <c r="M64" s="245" t="str">
        <f>IF(ISBLANK(O64),"",IF(ISBLANK(Q64),"",IF(ISTEXT(Q64),(O53)&amp;" "&amp;INDEX(N12:N220,N53),"")))</f>
        <v/>
      </c>
      <c r="N64" s="259" t="str">
        <f>IF(ISBLANK(O64),"",IF(ISTEXT(O64),LARGE(N11:N63,1)+1,0))</f>
        <v/>
      </c>
      <c r="O64" s="238"/>
      <c r="P64" s="240"/>
      <c r="Q64" s="239"/>
      <c r="R64" s="403"/>
      <c r="S64" s="403"/>
      <c r="T64" s="403"/>
      <c r="U64" s="404"/>
      <c r="V64" s="227"/>
      <c r="W64" s="280">
        <f t="array" ref="W64">IFERROR(SMALL(IF(F11:F220="x",ROW(C11:C220)),ROWS(12:64)),0)</f>
        <v>0</v>
      </c>
      <c r="X64" s="84">
        <f>IF(W64=0,0,VLOOKUP(W64,A11:G220,2))</f>
        <v>0</v>
      </c>
      <c r="Y64" s="263">
        <f>IF(W64=0,0,VLOOKUP(W64,A11:G220,7))</f>
        <v>0</v>
      </c>
      <c r="Z64" s="273"/>
      <c r="AA64" s="273"/>
      <c r="AB64" s="271"/>
      <c r="AC64" s="279"/>
      <c r="AD64" s="280">
        <f t="array" ref="AD64">IFERROR(SMALL(IF(Q11:Q220="x",ROW(N11:N220)),ROWS(12:64)),0)</f>
        <v>0</v>
      </c>
      <c r="AE64" s="84">
        <f>IF(AD64=0,0,VLOOKUP(AD64,L11:R220,2))</f>
        <v>0</v>
      </c>
      <c r="AF64" s="263">
        <f>IF(AD64=0,0,VLOOKUP(AD64,L11:R220,7))</f>
        <v>0</v>
      </c>
      <c r="AG64" s="268"/>
      <c r="AH64" s="268"/>
      <c r="AI64" s="270"/>
    </row>
    <row r="65" spans="1:35" ht="20.100000000000001" customHeight="1" x14ac:dyDescent="0.25">
      <c r="A65" s="1">
        <f>ROW()</f>
        <v>65</v>
      </c>
      <c r="B65" s="245" t="str">
        <f>IF(ISBLANK(D65),"",IF(ISBLANK(F65),"",IF(ISTEXT(F65),(D53)&amp;" "&amp;INDEX(C12:C220,C53),"")))</f>
        <v/>
      </c>
      <c r="C65" s="259" t="str">
        <f>IF(ISBLANK(D65),"",IF(ISTEXT(D65),LARGE(C11:C64,1)+1,0))</f>
        <v/>
      </c>
      <c r="D65" s="238"/>
      <c r="E65" s="240"/>
      <c r="F65" s="239"/>
      <c r="G65" s="403"/>
      <c r="H65" s="403"/>
      <c r="I65" s="403"/>
      <c r="J65" s="404"/>
      <c r="L65" s="1">
        <f>ROW()</f>
        <v>65</v>
      </c>
      <c r="M65" s="245" t="str">
        <f>IF(ISBLANK(O65),"",IF(ISBLANK(Q65),"",IF(ISTEXT(Q65),(O53)&amp;" "&amp;INDEX(N12:N220,N53),"")))</f>
        <v/>
      </c>
      <c r="N65" s="259" t="str">
        <f>IF(ISBLANK(O65),"",IF(ISTEXT(O65),LARGE(N11:N64,1)+1,0))</f>
        <v/>
      </c>
      <c r="O65" s="238"/>
      <c r="P65" s="240"/>
      <c r="Q65" s="239"/>
      <c r="R65" s="403"/>
      <c r="S65" s="403"/>
      <c r="T65" s="403"/>
      <c r="U65" s="404"/>
      <c r="V65" s="227"/>
      <c r="W65" s="280">
        <f t="array" ref="W65">IFERROR(SMALL(IF(F11:F220="x",ROW(C11:C220)),ROWS(12:65)),0)</f>
        <v>0</v>
      </c>
      <c r="X65" s="84">
        <f>IF(W65=0,0,VLOOKUP(W65,A11:G220,2))</f>
        <v>0</v>
      </c>
      <c r="Y65" s="263">
        <f>IF(W65=0,0,VLOOKUP(W65,A11:G220,7))</f>
        <v>0</v>
      </c>
      <c r="Z65" s="273"/>
      <c r="AA65" s="273"/>
      <c r="AB65" s="271"/>
      <c r="AC65" s="279"/>
      <c r="AD65" s="280">
        <f t="array" ref="AD65">IFERROR(SMALL(IF(Q11:Q220="x",ROW(N11:N220)),ROWS(12:65)),0)</f>
        <v>0</v>
      </c>
      <c r="AE65" s="84">
        <f>IF(AD65=0,0,VLOOKUP(AD65,L11:R220,2))</f>
        <v>0</v>
      </c>
      <c r="AF65" s="263">
        <f>IF(AD65=0,0,VLOOKUP(AD65,L11:R220,7))</f>
        <v>0</v>
      </c>
      <c r="AG65" s="268"/>
      <c r="AH65" s="268"/>
      <c r="AI65" s="270"/>
    </row>
    <row r="66" spans="1:35" ht="20.100000000000001" customHeight="1" x14ac:dyDescent="0.25">
      <c r="A66" s="1">
        <f>ROW()</f>
        <v>66</v>
      </c>
      <c r="B66" s="245" t="str">
        <f>IF(ISBLANK(D66),"",IF(ISBLANK(F66),"",IF(ISTEXT(F66),(D53)&amp;" "&amp;INDEX(C12:C220,C53),"")))</f>
        <v/>
      </c>
      <c r="C66" s="259" t="str">
        <f>IF(ISBLANK(D66),"",IF(ISTEXT(D66),LARGE(C11:C65,1)+1,0))</f>
        <v/>
      </c>
      <c r="D66" s="238"/>
      <c r="E66" s="240"/>
      <c r="F66" s="239"/>
      <c r="G66" s="403"/>
      <c r="H66" s="403"/>
      <c r="I66" s="403"/>
      <c r="J66" s="404"/>
      <c r="L66" s="1">
        <f>ROW()</f>
        <v>66</v>
      </c>
      <c r="M66" s="245" t="str">
        <f>IF(ISBLANK(O66),"",IF(ISBLANK(Q66),"",IF(ISTEXT(Q66),(O53)&amp;" "&amp;INDEX(N12:N220,N53),"")))</f>
        <v/>
      </c>
      <c r="N66" s="259" t="str">
        <f>IF(ISBLANK(O66),"",IF(ISTEXT(O66),LARGE(N11:N65,1)+1,0))</f>
        <v/>
      </c>
      <c r="O66" s="238"/>
      <c r="P66" s="240"/>
      <c r="Q66" s="239"/>
      <c r="R66" s="403"/>
      <c r="S66" s="403"/>
      <c r="T66" s="403"/>
      <c r="U66" s="404"/>
      <c r="V66" s="227"/>
      <c r="W66" s="280">
        <f t="array" ref="W66">IFERROR(SMALL(IF(F11:F220="x",ROW(C11:C220)),ROWS(12:66)),0)</f>
        <v>0</v>
      </c>
      <c r="X66" s="84">
        <f>IF(W66=0,0,VLOOKUP(W66,A11:G220,2))</f>
        <v>0</v>
      </c>
      <c r="Y66" s="263">
        <f>IF(W66=0,0,VLOOKUP(W66,A11:G220,7))</f>
        <v>0</v>
      </c>
      <c r="Z66" s="273"/>
      <c r="AA66" s="273"/>
      <c r="AB66" s="271"/>
      <c r="AC66" s="279"/>
      <c r="AD66" s="280">
        <f t="array" ref="AD66">IFERROR(SMALL(IF(Q11:Q220="x",ROW(N11:N220)),ROWS(12:66)),0)</f>
        <v>0</v>
      </c>
      <c r="AE66" s="84">
        <f>IF(AD66=0,0,VLOOKUP(AD66,L11:R220,2))</f>
        <v>0</v>
      </c>
      <c r="AF66" s="263">
        <f>IF(AD66=0,0,VLOOKUP(AD66,L11:R220,7))</f>
        <v>0</v>
      </c>
      <c r="AG66" s="268"/>
      <c r="AH66" s="268"/>
      <c r="AI66" s="270"/>
    </row>
    <row r="67" spans="1:35" ht="20.100000000000001" customHeight="1" x14ac:dyDescent="0.25">
      <c r="A67" s="1">
        <f>ROW()</f>
        <v>67</v>
      </c>
      <c r="B67" s="245" t="str">
        <f>IF(ISBLANK(D67),"",IF(ISBLANK(F67),"",IF(ISTEXT(F67),(D53)&amp;" "&amp;INDEX(C12:C220,C53),"")))</f>
        <v/>
      </c>
      <c r="C67" s="259" t="str">
        <f>IF(ISBLANK(D67),"",IF(ISTEXT(D67),LARGE(C11:C66,1)+1,0))</f>
        <v/>
      </c>
      <c r="D67" s="238"/>
      <c r="E67" s="240"/>
      <c r="F67" s="239"/>
      <c r="G67" s="403"/>
      <c r="H67" s="403"/>
      <c r="I67" s="403"/>
      <c r="J67" s="404"/>
      <c r="L67" s="1">
        <f>ROW()</f>
        <v>67</v>
      </c>
      <c r="M67" s="245" t="str">
        <f>IF(ISBLANK(O67),"",IF(ISBLANK(Q67),"",IF(ISTEXT(Q67),(O53)&amp;" "&amp;INDEX(N12:N220,N53),"")))</f>
        <v/>
      </c>
      <c r="N67" s="259" t="str">
        <f>IF(ISBLANK(O67),"",IF(ISTEXT(O67),LARGE(N11:N66,1)+1,0))</f>
        <v/>
      </c>
      <c r="O67" s="238"/>
      <c r="P67" s="240"/>
      <c r="Q67" s="239"/>
      <c r="R67" s="403"/>
      <c r="S67" s="403"/>
      <c r="T67" s="403"/>
      <c r="U67" s="404"/>
      <c r="V67" s="227"/>
      <c r="W67" s="280">
        <f t="array" ref="W67">IFERROR(SMALL(IF(F11:F220="x",ROW(C11:C220)),ROWS(12:67)),0)</f>
        <v>0</v>
      </c>
      <c r="X67" s="84">
        <f>IF(W67=0,0,VLOOKUP(W67,A11:G220,2))</f>
        <v>0</v>
      </c>
      <c r="Y67" s="263">
        <f>IF(W67=0,0,VLOOKUP(W67,A11:G220,7))</f>
        <v>0</v>
      </c>
      <c r="Z67" s="273"/>
      <c r="AA67" s="273"/>
      <c r="AB67" s="271"/>
      <c r="AC67" s="279"/>
      <c r="AD67" s="280">
        <f t="array" ref="AD67">IFERROR(SMALL(IF(Q11:Q220="x",ROW(N11:N220)),ROWS(12:67)),0)</f>
        <v>0</v>
      </c>
      <c r="AE67" s="84">
        <f>IF(AD67=0,0,VLOOKUP(AD67,L11:R220,2))</f>
        <v>0</v>
      </c>
      <c r="AF67" s="263">
        <f>IF(AD67=0,0,VLOOKUP(AD67,L11:R220,7))</f>
        <v>0</v>
      </c>
      <c r="AG67" s="268"/>
      <c r="AH67" s="268"/>
      <c r="AI67" s="270"/>
    </row>
    <row r="68" spans="1:35" ht="20.100000000000001" customHeight="1" x14ac:dyDescent="0.25">
      <c r="A68" s="1">
        <f>ROW()</f>
        <v>68</v>
      </c>
      <c r="B68" s="245" t="str">
        <f>IF(ISBLANK(D68),"",IF(ISBLANK(F68),"",IF(ISTEXT(F68),(D53)&amp;" "&amp;INDEX(C12:C220,C53),"")))</f>
        <v/>
      </c>
      <c r="C68" s="259" t="str">
        <f>IF(ISBLANK(D68),"",IF(ISTEXT(D68),LARGE(C11:C67,1)+1,0))</f>
        <v/>
      </c>
      <c r="D68" s="238"/>
      <c r="E68" s="240"/>
      <c r="F68" s="239"/>
      <c r="G68" s="403"/>
      <c r="H68" s="403"/>
      <c r="I68" s="403"/>
      <c r="J68" s="404"/>
      <c r="L68" s="1">
        <f>ROW()</f>
        <v>68</v>
      </c>
      <c r="M68" s="245" t="str">
        <f>IF(ISBLANK(O68),"",IF(ISBLANK(Q68),"",IF(ISTEXT(Q68),(O53)&amp;" "&amp;INDEX(N12:N220,N53),"")))</f>
        <v/>
      </c>
      <c r="N68" s="259" t="str">
        <f>IF(ISBLANK(O68),"",IF(ISTEXT(O68),LARGE(N11:N67,1)+1,0))</f>
        <v/>
      </c>
      <c r="O68" s="238"/>
      <c r="P68" s="240"/>
      <c r="Q68" s="239"/>
      <c r="R68" s="403"/>
      <c r="S68" s="403"/>
      <c r="T68" s="403"/>
      <c r="U68" s="404"/>
      <c r="V68" s="227"/>
      <c r="W68" s="280">
        <f t="array" ref="W68">IFERROR(SMALL(IF(F11:F220="x",ROW(C11:C220)),ROWS(12:68)),0)</f>
        <v>0</v>
      </c>
      <c r="X68" s="84">
        <f>IF(W68=0,0,VLOOKUP(W68,A11:G220,2))</f>
        <v>0</v>
      </c>
      <c r="Y68" s="263">
        <f>IF(W68=0,0,VLOOKUP(W68,A11:G220,7))</f>
        <v>0</v>
      </c>
      <c r="Z68" s="273"/>
      <c r="AA68" s="273"/>
      <c r="AB68" s="271"/>
      <c r="AC68" s="279"/>
      <c r="AD68" s="280">
        <f t="array" ref="AD68">IFERROR(SMALL(IF(Q11:Q220="x",ROW(N11:N220)),ROWS(12:68)),0)</f>
        <v>0</v>
      </c>
      <c r="AE68" s="84">
        <f>IF(AD68=0,0,VLOOKUP(AD68,L11:R220,2))</f>
        <v>0</v>
      </c>
      <c r="AF68" s="263">
        <f>IF(AD68=0,0,VLOOKUP(AD68,L11:R220,7))</f>
        <v>0</v>
      </c>
      <c r="AG68" s="268"/>
      <c r="AH68" s="268"/>
      <c r="AI68" s="270"/>
    </row>
    <row r="69" spans="1:35" ht="20.100000000000001" customHeight="1" x14ac:dyDescent="0.25">
      <c r="A69" s="1">
        <f>ROW()</f>
        <v>69</v>
      </c>
      <c r="B69" s="245" t="str">
        <f>IF(ISBLANK(D69),"",IF(ISBLANK(F69),"",IF(ISTEXT(F69),(D53)&amp;" "&amp;INDEX(C12:C220,C53),"")))</f>
        <v/>
      </c>
      <c r="C69" s="259" t="str">
        <f>IF(ISBLANK(D69),"",IF(ISTEXT(D69),LARGE(C11:C68,1)+1,0))</f>
        <v/>
      </c>
      <c r="D69" s="238"/>
      <c r="E69" s="240"/>
      <c r="F69" s="239"/>
      <c r="G69" s="403"/>
      <c r="H69" s="403"/>
      <c r="I69" s="403"/>
      <c r="J69" s="404"/>
      <c r="L69" s="1">
        <f>ROW()</f>
        <v>69</v>
      </c>
      <c r="M69" s="245" t="str">
        <f>IF(ISBLANK(O69),"",IF(ISBLANK(Q69),"",IF(ISTEXT(Q69),(O53)&amp;" "&amp;INDEX(N12:N220,N53),"")))</f>
        <v/>
      </c>
      <c r="N69" s="259" t="str">
        <f>IF(ISBLANK(O69),"",IF(ISTEXT(O69),LARGE(N11:N68,1)+1,0))</f>
        <v/>
      </c>
      <c r="O69" s="238"/>
      <c r="P69" s="240"/>
      <c r="Q69" s="239"/>
      <c r="R69" s="403"/>
      <c r="S69" s="403"/>
      <c r="T69" s="403"/>
      <c r="U69" s="404"/>
      <c r="V69" s="227"/>
      <c r="W69" s="280">
        <f t="array" ref="W69">IFERROR(SMALL(IF(F11:F220="x",ROW(C11:C220)),ROWS(12:69)),0)</f>
        <v>0</v>
      </c>
      <c r="X69" s="84">
        <f>IF(W69=0,0,VLOOKUP(W69,A11:G220,2))</f>
        <v>0</v>
      </c>
      <c r="Y69" s="263">
        <f>IF(W69=0,0,VLOOKUP(W69,A11:G220,7))</f>
        <v>0</v>
      </c>
      <c r="Z69" s="273"/>
      <c r="AA69" s="273"/>
      <c r="AB69" s="271"/>
      <c r="AC69" s="279"/>
      <c r="AD69" s="280">
        <f t="array" ref="AD69">IFERROR(SMALL(IF(Q11:Q220="x",ROW(N11:N220)),ROWS(12:69)),0)</f>
        <v>0</v>
      </c>
      <c r="AE69" s="84">
        <f>IF(AD69=0,0,VLOOKUP(AD69,L11:R220,2))</f>
        <v>0</v>
      </c>
      <c r="AF69" s="263">
        <f>IF(AD69=0,0,VLOOKUP(AD69,L11:R220,7))</f>
        <v>0</v>
      </c>
      <c r="AG69" s="268"/>
      <c r="AH69" s="268"/>
      <c r="AI69" s="270"/>
    </row>
    <row r="70" spans="1:35" ht="20.100000000000001" customHeight="1" x14ac:dyDescent="0.25">
      <c r="A70" s="1">
        <f>ROW()</f>
        <v>70</v>
      </c>
      <c r="B70" s="245" t="str">
        <f>IF(ISBLANK(D70),"",IF(ISBLANK(F70),"",IF(ISTEXT(F70),(D53)&amp;" "&amp;INDEX(C12:C220,C53),"")))</f>
        <v/>
      </c>
      <c r="C70" s="259" t="str">
        <f>IF(ISBLANK(D70),"",IF(ISTEXT(D70),LARGE(C11:C69,1)+1,0))</f>
        <v/>
      </c>
      <c r="D70" s="238"/>
      <c r="E70" s="240"/>
      <c r="F70" s="239"/>
      <c r="G70" s="403"/>
      <c r="H70" s="403"/>
      <c r="I70" s="403"/>
      <c r="J70" s="404"/>
      <c r="L70" s="1">
        <f>ROW()</f>
        <v>70</v>
      </c>
      <c r="M70" s="245" t="str">
        <f>IF(ISBLANK(O70),"",IF(ISBLANK(Q70),"",IF(ISTEXT(Q70),(O53)&amp;" "&amp;INDEX(N12:N220,N53),"")))</f>
        <v/>
      </c>
      <c r="N70" s="259" t="str">
        <f>IF(ISBLANK(O70),"",IF(ISTEXT(O70),LARGE(N11:N69,1)+1,0))</f>
        <v/>
      </c>
      <c r="O70" s="238"/>
      <c r="P70" s="240"/>
      <c r="Q70" s="239"/>
      <c r="R70" s="403"/>
      <c r="S70" s="403"/>
      <c r="T70" s="403"/>
      <c r="U70" s="404"/>
      <c r="V70" s="227"/>
      <c r="W70" s="280">
        <f t="array" ref="W70">IFERROR(SMALL(IF(F11:F220="x",ROW(C11:C220)),ROWS(12:70)),0)</f>
        <v>0</v>
      </c>
      <c r="X70" s="84">
        <f>IF(W70=0,0,VLOOKUP(W70,A11:G220,2))</f>
        <v>0</v>
      </c>
      <c r="Y70" s="263">
        <f>IF(W70=0,0,VLOOKUP(W70,A11:G220,7))</f>
        <v>0</v>
      </c>
      <c r="Z70" s="273"/>
      <c r="AA70" s="273"/>
      <c r="AB70" s="271"/>
      <c r="AC70" s="279"/>
      <c r="AD70" s="280">
        <f t="array" ref="AD70">IFERROR(SMALL(IF(Q11:Q220="x",ROW(N11:N220)),ROWS(12:70)),0)</f>
        <v>0</v>
      </c>
      <c r="AE70" s="84">
        <f>IF(AD70=0,0,VLOOKUP(AD70,L11:R220,2))</f>
        <v>0</v>
      </c>
      <c r="AF70" s="263">
        <f>IF(AD70=0,0,VLOOKUP(AD70,L11:R220,7))</f>
        <v>0</v>
      </c>
      <c r="AG70" s="268"/>
      <c r="AH70" s="268"/>
      <c r="AI70" s="270"/>
    </row>
    <row r="71" spans="1:35" ht="20.100000000000001" customHeight="1" x14ac:dyDescent="0.25">
      <c r="A71" s="1">
        <f>ROW()</f>
        <v>71</v>
      </c>
      <c r="B71" s="245" t="str">
        <f>IF(ISBLANK(D71),"",IF(ISBLANK(F71),"",IF(ISTEXT(F71),(D53)&amp;" "&amp;INDEX(C12:C220,C53),"")))</f>
        <v/>
      </c>
      <c r="C71" s="259" t="str">
        <f>IF(ISBLANK(D71),"",IF(ISTEXT(D71),LARGE(C11:C70,1)+1,0))</f>
        <v/>
      </c>
      <c r="D71" s="238"/>
      <c r="E71" s="240"/>
      <c r="F71" s="239"/>
      <c r="G71" s="403"/>
      <c r="H71" s="403"/>
      <c r="I71" s="403"/>
      <c r="J71" s="404"/>
      <c r="L71" s="1">
        <f>ROW()</f>
        <v>71</v>
      </c>
      <c r="M71" s="245" t="str">
        <f>IF(ISBLANK(O71),"",IF(ISBLANK(Q71),"",IF(ISTEXT(Q71),(O53)&amp;" "&amp;INDEX(N12:N220,N53),"")))</f>
        <v/>
      </c>
      <c r="N71" s="259" t="str">
        <f>IF(ISBLANK(O71),"",IF(ISTEXT(O71),LARGE(N11:N70,1)+1,0))</f>
        <v/>
      </c>
      <c r="O71" s="238"/>
      <c r="P71" s="240"/>
      <c r="Q71" s="239"/>
      <c r="R71" s="403"/>
      <c r="S71" s="403"/>
      <c r="T71" s="403"/>
      <c r="U71" s="404"/>
      <c r="V71" s="227"/>
      <c r="W71" s="280">
        <f t="array" ref="W71">IFERROR(SMALL(IF(F11:F220="x",ROW(C11:C220)),ROWS(12:71)),0)</f>
        <v>0</v>
      </c>
      <c r="X71" s="84">
        <f>IF(W71=0,0,VLOOKUP(W71,A11:G220,2))</f>
        <v>0</v>
      </c>
      <c r="Y71" s="263">
        <f>IF(W71=0,0,VLOOKUP(W71,A11:G220,7))</f>
        <v>0</v>
      </c>
      <c r="Z71" s="273"/>
      <c r="AA71" s="273"/>
      <c r="AB71" s="271"/>
      <c r="AC71" s="279"/>
      <c r="AD71" s="280">
        <f t="array" ref="AD71">IFERROR(SMALL(IF(Q11:Q220="x",ROW(N11:N220)),ROWS(12:71)),0)</f>
        <v>0</v>
      </c>
      <c r="AE71" s="84">
        <f>IF(AD71=0,0,VLOOKUP(AD71,L11:R220,2))</f>
        <v>0</v>
      </c>
      <c r="AF71" s="263">
        <f>IF(AD71=0,0,VLOOKUP(AD71,L11:R220,7))</f>
        <v>0</v>
      </c>
      <c r="AG71" s="268"/>
      <c r="AH71" s="268"/>
      <c r="AI71" s="270"/>
    </row>
    <row r="72" spans="1:35" ht="20.100000000000001" customHeight="1" x14ac:dyDescent="0.25">
      <c r="A72" s="1">
        <f>ROW()</f>
        <v>72</v>
      </c>
      <c r="B72" s="245" t="str">
        <f>IF(ISBLANK(D72),"",IF(ISBLANK(F72),"",IF(ISTEXT(F72),(D53)&amp;" "&amp;INDEX(C12:C220,C53),"")))</f>
        <v/>
      </c>
      <c r="C72" s="259" t="str">
        <f>IF(ISBLANK(D72),"",IF(ISTEXT(D72),LARGE(C11:C71,1)+1,0))</f>
        <v/>
      </c>
      <c r="D72" s="238"/>
      <c r="E72" s="240"/>
      <c r="F72" s="239"/>
      <c r="G72" s="403"/>
      <c r="H72" s="403"/>
      <c r="I72" s="403"/>
      <c r="J72" s="404"/>
      <c r="L72" s="1">
        <f>ROW()</f>
        <v>72</v>
      </c>
      <c r="M72" s="245" t="str">
        <f>IF(ISBLANK(O72),"",IF(ISBLANK(Q72),"",IF(ISTEXT(Q72),(O53)&amp;" "&amp;INDEX(N12:N220,N53),"")))</f>
        <v/>
      </c>
      <c r="N72" s="259" t="str">
        <f>IF(ISBLANK(O72),"",IF(ISTEXT(O72),LARGE(N11:N71,1)+1,0))</f>
        <v/>
      </c>
      <c r="O72" s="238"/>
      <c r="P72" s="240"/>
      <c r="Q72" s="239"/>
      <c r="R72" s="403"/>
      <c r="S72" s="403"/>
      <c r="T72" s="403"/>
      <c r="U72" s="404"/>
      <c r="V72" s="227"/>
      <c r="W72" s="280">
        <f t="array" ref="W72">IFERROR(SMALL(IF(F11:F220="x",ROW(C11:C220)),ROWS(12:72)),0)</f>
        <v>0</v>
      </c>
      <c r="X72" s="84">
        <f>IF(W72=0,0,VLOOKUP(W72,A11:G220,2))</f>
        <v>0</v>
      </c>
      <c r="Y72" s="263">
        <f>IF(W72=0,0,VLOOKUP(W72,A11:G220,7))</f>
        <v>0</v>
      </c>
      <c r="Z72" s="273"/>
      <c r="AA72" s="273"/>
      <c r="AB72" s="271"/>
      <c r="AC72" s="279"/>
      <c r="AD72" s="280">
        <f t="array" ref="AD72">IFERROR(SMALL(IF(Q11:Q220="x",ROW(N11:N220)),ROWS(12:72)),0)</f>
        <v>0</v>
      </c>
      <c r="AE72" s="84">
        <f>IF(AD72=0,0,VLOOKUP(AD72,L11:R220,2))</f>
        <v>0</v>
      </c>
      <c r="AF72" s="263">
        <f>IF(AD72=0,0,VLOOKUP(AD72,L11:R220,7))</f>
        <v>0</v>
      </c>
      <c r="AG72" s="268"/>
      <c r="AH72" s="268"/>
      <c r="AI72" s="270"/>
    </row>
    <row r="73" spans="1:35" ht="20.100000000000001" customHeight="1" thickBot="1" x14ac:dyDescent="0.3">
      <c r="A73" s="1">
        <f>ROW()</f>
        <v>73</v>
      </c>
      <c r="B73" s="245" t="str">
        <f>IF(ISBLANK(D73),"",IF(ISBLANK(F73),"",IF(ISTEXT(F73),(D53)&amp;" "&amp;INDEX(C12:C220,C53),"")))</f>
        <v/>
      </c>
      <c r="C73" s="259" t="str">
        <f>IF(ISBLANK(D73),"",IF(ISTEXT(D73),LARGE(C11:C72,1)+1,0))</f>
        <v/>
      </c>
      <c r="D73" s="238"/>
      <c r="E73" s="240"/>
      <c r="F73" s="239"/>
      <c r="G73" s="403"/>
      <c r="H73" s="403"/>
      <c r="I73" s="403"/>
      <c r="J73" s="404"/>
      <c r="L73" s="1">
        <f>ROW()</f>
        <v>73</v>
      </c>
      <c r="M73" s="245" t="str">
        <f>IF(ISBLANK(O73),"",IF(ISBLANK(Q73),"",IF(ISTEXT(Q73),(O53)&amp;" "&amp;INDEX(N12:N220,N53),"")))</f>
        <v/>
      </c>
      <c r="N73" s="259" t="str">
        <f>IF(ISBLANK(O73),"",IF(ISTEXT(O73),LARGE(N11:N72,1)+1,0))</f>
        <v/>
      </c>
      <c r="O73" s="238"/>
      <c r="P73" s="240"/>
      <c r="Q73" s="239"/>
      <c r="R73" s="403"/>
      <c r="S73" s="403"/>
      <c r="T73" s="403"/>
      <c r="U73" s="404"/>
      <c r="V73" s="227"/>
      <c r="W73" s="280">
        <f t="array" ref="W73">IFERROR(SMALL(IF(F11:F220="x",ROW(C11:C220)),ROWS(12:73)),0)</f>
        <v>0</v>
      </c>
      <c r="X73" s="84">
        <f>IF(W73=0,0,VLOOKUP(W73,A11:G220,2))</f>
        <v>0</v>
      </c>
      <c r="Y73" s="263">
        <f>IF(W73=0,0,VLOOKUP(W73,A11:G220,7))</f>
        <v>0</v>
      </c>
      <c r="Z73" s="273"/>
      <c r="AA73" s="273"/>
      <c r="AB73" s="271"/>
      <c r="AC73" s="279"/>
      <c r="AD73" s="280">
        <f t="array" ref="AD73">IFERROR(SMALL(IF(Q11:Q220="x",ROW(N11:N220)),ROWS(12:73)),0)</f>
        <v>0</v>
      </c>
      <c r="AE73" s="84">
        <f>IF(AD73=0,0,VLOOKUP(AD73,L11:R220,2))</f>
        <v>0</v>
      </c>
      <c r="AF73" s="263">
        <f>IF(AD73=0,0,VLOOKUP(AD73,L11:R220,7))</f>
        <v>0</v>
      </c>
      <c r="AG73" s="268"/>
      <c r="AH73" s="268"/>
      <c r="AI73" s="270"/>
    </row>
    <row r="74" spans="1:35" ht="20.100000000000001" customHeight="1" thickBot="1" x14ac:dyDescent="0.3">
      <c r="A74" s="1">
        <f>ROW()</f>
        <v>74</v>
      </c>
      <c r="B74" s="281" t="s">
        <v>367</v>
      </c>
      <c r="C74" s="260">
        <v>0</v>
      </c>
      <c r="D74" s="242" t="s">
        <v>367</v>
      </c>
      <c r="E74" s="174" t="s">
        <v>154</v>
      </c>
      <c r="F74" s="175" t="s">
        <v>153</v>
      </c>
      <c r="G74" s="293" t="s">
        <v>45</v>
      </c>
      <c r="H74" s="294"/>
      <c r="I74" s="262">
        <f>COUNTA(E75:E94)</f>
        <v>0</v>
      </c>
      <c r="J74" s="246">
        <f>IF(I74=0,0,1/COUNTA(D75:D94)*I74)</f>
        <v>0</v>
      </c>
      <c r="L74" s="1">
        <f>ROW()</f>
        <v>74</v>
      </c>
      <c r="M74" s="281" t="s">
        <v>368</v>
      </c>
      <c r="N74" s="260"/>
      <c r="O74" s="242" t="s">
        <v>368</v>
      </c>
      <c r="P74" s="174" t="s">
        <v>154</v>
      </c>
      <c r="Q74" s="175" t="s">
        <v>153</v>
      </c>
      <c r="R74" s="293" t="s">
        <v>45</v>
      </c>
      <c r="S74" s="294"/>
      <c r="T74" s="262">
        <f>COUNTA(P75:P94)</f>
        <v>0</v>
      </c>
      <c r="U74" s="246">
        <f>IF(T74=0,0,1/COUNTA(O75:O94)*T74)</f>
        <v>0</v>
      </c>
      <c r="V74" s="227"/>
      <c r="W74" s="280">
        <f t="array" ref="W74">IFERROR(SMALL(IF(F11:F220="x",ROW(C11:C220)),ROWS(12:74)),0)</f>
        <v>0</v>
      </c>
      <c r="X74" s="84">
        <f>IF(W74=0,0,VLOOKUP(W74,A11:G220,2))</f>
        <v>0</v>
      </c>
      <c r="Y74" s="263">
        <f>IF(W74=0,0,VLOOKUP(W74,A11:G220,7))</f>
        <v>0</v>
      </c>
      <c r="Z74" s="273"/>
      <c r="AA74" s="273"/>
      <c r="AB74" s="271"/>
      <c r="AC74" s="279"/>
      <c r="AD74" s="280">
        <f t="array" ref="AD74">IFERROR(SMALL(IF(Q11:Q220="x",ROW(N11:N220)),ROWS(12:74)),0)</f>
        <v>0</v>
      </c>
      <c r="AE74" s="84">
        <f>IF(AD74=0,0,VLOOKUP(AD74,L11:R220,2))</f>
        <v>0</v>
      </c>
      <c r="AF74" s="263">
        <f>IF(AD74=0,0,VLOOKUP(AD74,L11:R220,7))</f>
        <v>0</v>
      </c>
      <c r="AG74" s="268"/>
      <c r="AH74" s="268"/>
      <c r="AI74" s="270"/>
    </row>
    <row r="75" spans="1:35" ht="20.100000000000001" customHeight="1" x14ac:dyDescent="0.25">
      <c r="A75" s="1">
        <f>ROW()</f>
        <v>75</v>
      </c>
      <c r="B75" s="245" t="str">
        <f>IF(ISBLANK(D75),"",IF(ISBLANK(F75),"",IF(ISTEXT(F75),(D74)&amp;" "&amp;INDEX(C12:C220,C74),"")))</f>
        <v/>
      </c>
      <c r="C75" s="259" t="str">
        <f>IF(ISBLANK(D75),"",IF(ISTEXT(D75),LARGE(C11:C74,1)+1,0))</f>
        <v/>
      </c>
      <c r="D75" s="241"/>
      <c r="E75" s="240"/>
      <c r="F75" s="239"/>
      <c r="G75" s="403"/>
      <c r="H75" s="403"/>
      <c r="I75" s="403"/>
      <c r="J75" s="404"/>
      <c r="L75" s="1">
        <f>ROW()</f>
        <v>75</v>
      </c>
      <c r="M75" s="245" t="str">
        <f>IF(ISBLANK(O75),"",IF(ISBLANK(Q75),"",IF(ISTEXT(Q75),(O74)&amp;" "&amp;INDEX(N12:N220,N74),"")))</f>
        <v/>
      </c>
      <c r="N75" s="259" t="str">
        <f>IF(ISBLANK(O75),"",IF(ISTEXT(O75),LARGE(N11:N74,1)+1,0))</f>
        <v/>
      </c>
      <c r="O75" s="241"/>
      <c r="P75" s="240"/>
      <c r="Q75" s="239"/>
      <c r="R75" s="403"/>
      <c r="S75" s="403"/>
      <c r="T75" s="403"/>
      <c r="U75" s="404"/>
      <c r="V75" s="227"/>
      <c r="W75" s="280">
        <f t="array" ref="W75">IFERROR(SMALL(IF(F11:F220="x",ROW(C11:C220)),ROWS(12:75)),0)</f>
        <v>0</v>
      </c>
      <c r="X75" s="84">
        <f>IF(W75=0,0,VLOOKUP(W75,A11:G220,2))</f>
        <v>0</v>
      </c>
      <c r="Y75" s="263">
        <f>IF(W75=0,0,VLOOKUP(W75,A11:G220,7))</f>
        <v>0</v>
      </c>
      <c r="Z75" s="273"/>
      <c r="AA75" s="273"/>
      <c r="AB75" s="271"/>
      <c r="AC75" s="279"/>
      <c r="AD75" s="280">
        <f t="array" ref="AD75">IFERROR(SMALL(IF(Q11:Q220="x",ROW(N11:N220)),ROWS(12:75)),0)</f>
        <v>0</v>
      </c>
      <c r="AE75" s="84">
        <f>IF(AD75=0,0,VLOOKUP(AD75,L11:R220,2))</f>
        <v>0</v>
      </c>
      <c r="AF75" s="263">
        <f>IF(AD75=0,0,VLOOKUP(AD75,L11:R220,7))</f>
        <v>0</v>
      </c>
      <c r="AG75" s="268"/>
      <c r="AH75" s="268"/>
      <c r="AI75" s="270"/>
    </row>
    <row r="76" spans="1:35" ht="20.100000000000001" customHeight="1" x14ac:dyDescent="0.25">
      <c r="A76" s="1">
        <f>ROW()</f>
        <v>76</v>
      </c>
      <c r="B76" s="245" t="str">
        <f>IF(ISBLANK(D76),"",IF(ISBLANK(F76),"",IF(ISTEXT(F76),(D74)&amp;" "&amp;INDEX(C12:C220,C74),"")))</f>
        <v/>
      </c>
      <c r="C76" s="259" t="str">
        <f>IF(ISBLANK(D76),"",IF(ISTEXT(D76),LARGE(C11:C75,1)+1,0))</f>
        <v/>
      </c>
      <c r="D76" s="237"/>
      <c r="E76" s="240"/>
      <c r="F76" s="239"/>
      <c r="G76" s="403"/>
      <c r="H76" s="403"/>
      <c r="I76" s="403"/>
      <c r="J76" s="404"/>
      <c r="L76" s="1">
        <f>ROW()</f>
        <v>76</v>
      </c>
      <c r="M76" s="245" t="str">
        <f>IF(ISBLANK(O76),"",IF(ISBLANK(Q76),"",IF(ISTEXT(Q76),(O74)&amp;" "&amp;INDEX(N12:N220,N74),"")))</f>
        <v/>
      </c>
      <c r="N76" s="259" t="str">
        <f>IF(ISBLANK(O76),"",IF(ISTEXT(O76),LARGE(N11:N75,1)+1,0))</f>
        <v/>
      </c>
      <c r="O76" s="237"/>
      <c r="P76" s="240"/>
      <c r="Q76" s="239"/>
      <c r="R76" s="403"/>
      <c r="S76" s="403"/>
      <c r="T76" s="403"/>
      <c r="U76" s="404"/>
      <c r="V76" s="227"/>
      <c r="W76" s="280">
        <f t="array" ref="W76">IFERROR(SMALL(IF(F11:F220="x",ROW(C11:C220)),ROWS(12:76)),0)</f>
        <v>0</v>
      </c>
      <c r="X76" s="84">
        <f>IF(W76=0,0,VLOOKUP(W76,A11:G220,2))</f>
        <v>0</v>
      </c>
      <c r="Y76" s="263">
        <f>IF(W76=0,0,VLOOKUP(W76,A11:G220,7))</f>
        <v>0</v>
      </c>
      <c r="Z76" s="273"/>
      <c r="AA76" s="273"/>
      <c r="AB76" s="271"/>
      <c r="AC76" s="279"/>
      <c r="AD76" s="280">
        <f t="array" ref="AD76">IFERROR(SMALL(IF(Q11:Q220="x",ROW(N11:N220)),ROWS(12:76)),0)</f>
        <v>0</v>
      </c>
      <c r="AE76" s="84">
        <f>IF(AD76=0,0,VLOOKUP(AD76,L11:R220,2))</f>
        <v>0</v>
      </c>
      <c r="AF76" s="263">
        <f>IF(AD76=0,0,VLOOKUP(AD76,L11:R220,7))</f>
        <v>0</v>
      </c>
      <c r="AG76" s="268"/>
      <c r="AH76" s="268"/>
      <c r="AI76" s="270"/>
    </row>
    <row r="77" spans="1:35" ht="20.100000000000001" customHeight="1" x14ac:dyDescent="0.25">
      <c r="A77" s="1">
        <f>ROW()</f>
        <v>77</v>
      </c>
      <c r="B77" s="245" t="str">
        <f>IF(ISBLANK(D77),"",IF(ISBLANK(F77),"",IF(ISTEXT(F77),(D74)&amp;" "&amp;INDEX(C12:C220,C74),"")))</f>
        <v/>
      </c>
      <c r="C77" s="259" t="str">
        <f>IF(ISBLANK(D77),"",IF(ISTEXT(D77),LARGE(C11:C76,1)+1,0))</f>
        <v/>
      </c>
      <c r="D77" s="238"/>
      <c r="E77" s="240"/>
      <c r="F77" s="239"/>
      <c r="G77" s="403"/>
      <c r="H77" s="403"/>
      <c r="I77" s="403"/>
      <c r="J77" s="404"/>
      <c r="L77" s="1">
        <f>ROW()</f>
        <v>77</v>
      </c>
      <c r="M77" s="245" t="str">
        <f>IF(ISBLANK(O77),"",IF(ISBLANK(Q77),"",IF(ISTEXT(Q77),(O74)&amp;" "&amp;INDEX(N12:N220,N74),"")))</f>
        <v/>
      </c>
      <c r="N77" s="259" t="str">
        <f>IF(ISBLANK(O77),"",IF(ISTEXT(O77),LARGE(N11:N76,1)+1,0))</f>
        <v/>
      </c>
      <c r="O77" s="238"/>
      <c r="P77" s="240"/>
      <c r="Q77" s="239"/>
      <c r="R77" s="403"/>
      <c r="S77" s="403"/>
      <c r="T77" s="403"/>
      <c r="U77" s="404"/>
      <c r="V77" s="227"/>
      <c r="W77" s="280">
        <f t="array" ref="W77">IFERROR(SMALL(IF(F11:F220="x",ROW(C11:C220)),ROWS(12:77)),0)</f>
        <v>0</v>
      </c>
      <c r="X77" s="84">
        <f>IF(W77=0,0,VLOOKUP(W77,A11:G220,2))</f>
        <v>0</v>
      </c>
      <c r="Y77" s="263">
        <f>IF(W77=0,0,VLOOKUP(W77,A11:G220,7))</f>
        <v>0</v>
      </c>
      <c r="Z77" s="273"/>
      <c r="AA77" s="273"/>
      <c r="AB77" s="271"/>
      <c r="AC77" s="279"/>
      <c r="AD77" s="280">
        <f t="array" ref="AD77">IFERROR(SMALL(IF(Q11:Q220="x",ROW(N11:N220)),ROWS(12:77)),0)</f>
        <v>0</v>
      </c>
      <c r="AE77" s="84">
        <f>IF(AD77=0,0,VLOOKUP(AD77,L11:R220,2))</f>
        <v>0</v>
      </c>
      <c r="AF77" s="263">
        <f>IF(AD77=0,0,VLOOKUP(AD77,L11:R220,7))</f>
        <v>0</v>
      </c>
      <c r="AG77" s="268"/>
      <c r="AH77" s="268"/>
      <c r="AI77" s="270"/>
    </row>
    <row r="78" spans="1:35" ht="20.100000000000001" customHeight="1" x14ac:dyDescent="0.25">
      <c r="A78" s="1">
        <f>ROW()</f>
        <v>78</v>
      </c>
      <c r="B78" s="245" t="str">
        <f>IF(ISBLANK(D78),"",IF(ISBLANK(F78),"",IF(ISTEXT(F78),(D74)&amp;" "&amp;INDEX(C12:C220,C74),"")))</f>
        <v/>
      </c>
      <c r="C78" s="259" t="str">
        <f>IF(ISBLANK(D78),"",IF(ISTEXT(D78),LARGE(C11:C77,1)+1,0))</f>
        <v/>
      </c>
      <c r="D78" s="238"/>
      <c r="E78" s="240"/>
      <c r="F78" s="239"/>
      <c r="G78" s="403"/>
      <c r="H78" s="403"/>
      <c r="I78" s="403"/>
      <c r="J78" s="404"/>
      <c r="L78" s="1">
        <f>ROW()</f>
        <v>78</v>
      </c>
      <c r="M78" s="245" t="str">
        <f>IF(ISBLANK(O78),"",IF(ISBLANK(Q78),"",IF(ISTEXT(Q78),(O74)&amp;" "&amp;INDEX(N12:N220,N74),"")))</f>
        <v/>
      </c>
      <c r="N78" s="259" t="str">
        <f>IF(ISBLANK(O78),"",IF(ISTEXT(O78),LARGE(N11:N77,1)+1,0))</f>
        <v/>
      </c>
      <c r="O78" s="238"/>
      <c r="P78" s="240"/>
      <c r="Q78" s="239"/>
      <c r="R78" s="403"/>
      <c r="S78" s="403"/>
      <c r="T78" s="403"/>
      <c r="U78" s="404"/>
      <c r="V78" s="227"/>
      <c r="W78" s="280">
        <f t="array" ref="W78">IFERROR(SMALL(IF(F11:F220="x",ROW(C11:C220)),ROWS(12:78)),0)</f>
        <v>0</v>
      </c>
      <c r="X78" s="84">
        <f>IF(W78=0,0,VLOOKUP(W78,A11:G220,2))</f>
        <v>0</v>
      </c>
      <c r="Y78" s="263">
        <f>IF(W78=0,0,VLOOKUP(W78,A11:G220,7))</f>
        <v>0</v>
      </c>
      <c r="Z78" s="273"/>
      <c r="AA78" s="273"/>
      <c r="AB78" s="271"/>
      <c r="AC78" s="279"/>
      <c r="AD78" s="280">
        <f t="array" ref="AD78">IFERROR(SMALL(IF(Q11:Q220="x",ROW(N11:N220)),ROWS(12:78)),0)</f>
        <v>0</v>
      </c>
      <c r="AE78" s="84">
        <f>IF(AD78=0,0,VLOOKUP(AD78,L11:R220,2))</f>
        <v>0</v>
      </c>
      <c r="AF78" s="263">
        <f>IF(AD78=0,0,VLOOKUP(AD78,L11:R220,7))</f>
        <v>0</v>
      </c>
      <c r="AG78" s="268"/>
      <c r="AH78" s="268"/>
      <c r="AI78" s="270"/>
    </row>
    <row r="79" spans="1:35" ht="20.100000000000001" customHeight="1" x14ac:dyDescent="0.25">
      <c r="A79" s="1">
        <f>ROW()</f>
        <v>79</v>
      </c>
      <c r="B79" s="245" t="str">
        <f>IF(ISBLANK(D79),"",IF(ISBLANK(F79),"",IF(ISTEXT(F79),(D74)&amp;" "&amp;INDEX(C12:C220,C74),"")))</f>
        <v/>
      </c>
      <c r="C79" s="259" t="str">
        <f>IF(ISBLANK(D79),"",IF(ISTEXT(D79),LARGE(C11:C78,1)+1,0))</f>
        <v/>
      </c>
      <c r="D79" s="238"/>
      <c r="E79" s="240"/>
      <c r="F79" s="239"/>
      <c r="G79" s="403"/>
      <c r="H79" s="403"/>
      <c r="I79" s="403"/>
      <c r="J79" s="404"/>
      <c r="L79" s="1">
        <f>ROW()</f>
        <v>79</v>
      </c>
      <c r="M79" s="245" t="str">
        <f>IF(ISBLANK(O79),"",IF(ISBLANK(Q79),"",IF(ISTEXT(Q79),(O74)&amp;" "&amp;INDEX(N12:N220,N74),"")))</f>
        <v/>
      </c>
      <c r="N79" s="259" t="str">
        <f>IF(ISBLANK(O79),"",IF(ISTEXT(O79),LARGE(N11:N78,1)+1,0))</f>
        <v/>
      </c>
      <c r="O79" s="238"/>
      <c r="P79" s="240"/>
      <c r="Q79" s="239"/>
      <c r="R79" s="403"/>
      <c r="S79" s="403"/>
      <c r="T79" s="403"/>
      <c r="U79" s="404"/>
      <c r="V79" s="227"/>
      <c r="W79" s="280">
        <f t="array" ref="W79">IFERROR(SMALL(IF(F11:F220="x",ROW(C11:C220)),ROWS(12:79)),0)</f>
        <v>0</v>
      </c>
      <c r="X79" s="84">
        <f>IF(W79=0,0,VLOOKUP(W79,A11:G220,2))</f>
        <v>0</v>
      </c>
      <c r="Y79" s="263">
        <f>IF(W79=0,0,VLOOKUP(W79,A11:G220,7))</f>
        <v>0</v>
      </c>
      <c r="Z79" s="273"/>
      <c r="AA79" s="273"/>
      <c r="AB79" s="271"/>
      <c r="AC79" s="279"/>
      <c r="AD79" s="280">
        <f t="array" ref="AD79">IFERROR(SMALL(IF(Q11:Q220="x",ROW(N11:N220)),ROWS(12:79)),0)</f>
        <v>0</v>
      </c>
      <c r="AE79" s="84">
        <f>IF(AD79=0,0,VLOOKUP(AD79,L11:R220,2))</f>
        <v>0</v>
      </c>
      <c r="AF79" s="263">
        <f>IF(AD79=0,0,VLOOKUP(AD79,L11:R220,7))</f>
        <v>0</v>
      </c>
      <c r="AG79" s="268"/>
      <c r="AH79" s="268"/>
      <c r="AI79" s="270"/>
    </row>
    <row r="80" spans="1:35" ht="20.100000000000001" customHeight="1" x14ac:dyDescent="0.25">
      <c r="A80" s="1">
        <f>ROW()</f>
        <v>80</v>
      </c>
      <c r="B80" s="245" t="str">
        <f>IF(ISBLANK(D80),"",IF(ISBLANK(F80),"",IF(ISTEXT(F80),(D74)&amp;" "&amp;INDEX(C12:C220,C74),"")))</f>
        <v/>
      </c>
      <c r="C80" s="259" t="str">
        <f>IF(ISBLANK(D80),"",IF(ISTEXT(D80),LARGE(C11:C79,1)+1,0))</f>
        <v/>
      </c>
      <c r="D80" s="238"/>
      <c r="E80" s="240"/>
      <c r="F80" s="239"/>
      <c r="G80" s="403"/>
      <c r="H80" s="403"/>
      <c r="I80" s="403"/>
      <c r="J80" s="404"/>
      <c r="L80" s="1">
        <f>ROW()</f>
        <v>80</v>
      </c>
      <c r="M80" s="245" t="str">
        <f>IF(ISBLANK(O80),"",IF(ISBLANK(Q80),"",IF(ISTEXT(Q80),(O74)&amp;" "&amp;INDEX(N12:N220,N74),"")))</f>
        <v/>
      </c>
      <c r="N80" s="259" t="str">
        <f>IF(ISBLANK(O80),"",IF(ISTEXT(O80),LARGE(N11:N79,1)+1,0))</f>
        <v/>
      </c>
      <c r="O80" s="238"/>
      <c r="P80" s="240"/>
      <c r="Q80" s="239"/>
      <c r="R80" s="403"/>
      <c r="S80" s="403"/>
      <c r="T80" s="403"/>
      <c r="U80" s="404"/>
      <c r="V80" s="227"/>
      <c r="W80" s="280">
        <f t="array" ref="W80">IFERROR(SMALL(IF(F11:F220="x",ROW(C11:C220)),ROWS(12:80)),0)</f>
        <v>0</v>
      </c>
      <c r="X80" s="84">
        <f>IF(W80=0,0,VLOOKUP(W80,A11:G220,2))</f>
        <v>0</v>
      </c>
      <c r="Y80" s="263">
        <f>IF(W80=0,0,VLOOKUP(W80,A11:G220,7))</f>
        <v>0</v>
      </c>
      <c r="Z80" s="273"/>
      <c r="AA80" s="273"/>
      <c r="AB80" s="271"/>
      <c r="AC80" s="279"/>
      <c r="AD80" s="280">
        <f t="array" ref="AD80">IFERROR(SMALL(IF(Q11:Q220="x",ROW(N11:N220)),ROWS(12:80)),0)</f>
        <v>0</v>
      </c>
      <c r="AE80" s="84">
        <f>IF(AD80=0,0,VLOOKUP(AD80,L11:R220,2))</f>
        <v>0</v>
      </c>
      <c r="AF80" s="263">
        <f>IF(AD80=0,0,VLOOKUP(AD80,L11:R220,7))</f>
        <v>0</v>
      </c>
      <c r="AG80" s="268"/>
      <c r="AH80" s="268"/>
      <c r="AI80" s="270"/>
    </row>
    <row r="81" spans="1:35" ht="20.100000000000001" customHeight="1" x14ac:dyDescent="0.25">
      <c r="A81" s="1">
        <f>ROW()</f>
        <v>81</v>
      </c>
      <c r="B81" s="245" t="str">
        <f>IF(ISBLANK(D81),"",IF(ISBLANK(F81),"",IF(ISTEXT(F81),(D74)&amp;" "&amp;INDEX(C12:C220,C74),"")))</f>
        <v/>
      </c>
      <c r="C81" s="259" t="str">
        <f>IF(ISBLANK(D81),"",IF(ISTEXT(D81),LARGE(C11:C80,1)+1,0))</f>
        <v/>
      </c>
      <c r="D81" s="238"/>
      <c r="E81" s="240"/>
      <c r="F81" s="239"/>
      <c r="G81" s="403"/>
      <c r="H81" s="403"/>
      <c r="I81" s="403"/>
      <c r="J81" s="404"/>
      <c r="L81" s="1">
        <f>ROW()</f>
        <v>81</v>
      </c>
      <c r="M81" s="245" t="str">
        <f>IF(ISBLANK(O81),"",IF(ISBLANK(Q81),"",IF(ISTEXT(Q81),(O74)&amp;" "&amp;INDEX(N12:N220,N74),"")))</f>
        <v/>
      </c>
      <c r="N81" s="259" t="str">
        <f>IF(ISBLANK(O81),"",IF(ISTEXT(O81),LARGE(N11:N80,1)+1,0))</f>
        <v/>
      </c>
      <c r="O81" s="238"/>
      <c r="P81" s="240"/>
      <c r="Q81" s="239"/>
      <c r="R81" s="403"/>
      <c r="S81" s="403"/>
      <c r="T81" s="403"/>
      <c r="U81" s="404"/>
      <c r="V81" s="227"/>
      <c r="W81" s="280">
        <f t="array" ref="W81">IFERROR(SMALL(IF(F11:F220="x",ROW(C11:C220)),ROWS(12:81)),0)</f>
        <v>0</v>
      </c>
      <c r="X81" s="84">
        <f>IF(W81=0,0,VLOOKUP(W81,A11:G220,2))</f>
        <v>0</v>
      </c>
      <c r="Y81" s="263">
        <f>IF(W81=0,0,VLOOKUP(W81,A11:G220,7))</f>
        <v>0</v>
      </c>
      <c r="Z81" s="273"/>
      <c r="AA81" s="273"/>
      <c r="AB81" s="271"/>
      <c r="AC81" s="279"/>
      <c r="AD81" s="280">
        <f t="array" ref="AD81">IFERROR(SMALL(IF(Q11:Q220="x",ROW(N11:N220)),ROWS(12:81)),0)</f>
        <v>0</v>
      </c>
      <c r="AE81" s="84">
        <f>IF(AD81=0,0,VLOOKUP(AD81,L11:R220,2))</f>
        <v>0</v>
      </c>
      <c r="AF81" s="263">
        <f>IF(AD81=0,0,VLOOKUP(AD81,L11:R220,7))</f>
        <v>0</v>
      </c>
      <c r="AG81" s="268"/>
      <c r="AH81" s="268"/>
      <c r="AI81" s="270"/>
    </row>
    <row r="82" spans="1:35" ht="20.100000000000001" customHeight="1" x14ac:dyDescent="0.25">
      <c r="A82" s="1">
        <f>ROW()</f>
        <v>82</v>
      </c>
      <c r="B82" s="245" t="str">
        <f>IF(ISBLANK(D82),"",IF(ISBLANK(F82),"",IF(ISTEXT(F82),(D74)&amp;" "&amp;INDEX(C12:C220,C74),"")))</f>
        <v/>
      </c>
      <c r="C82" s="259" t="str">
        <f>IF(ISBLANK(D82),"",IF(ISTEXT(D82),LARGE(C11:C81,1)+1,0))</f>
        <v/>
      </c>
      <c r="D82" s="238"/>
      <c r="E82" s="240"/>
      <c r="F82" s="239"/>
      <c r="G82" s="403"/>
      <c r="H82" s="403"/>
      <c r="I82" s="403"/>
      <c r="J82" s="404"/>
      <c r="L82" s="1">
        <f>ROW()</f>
        <v>82</v>
      </c>
      <c r="M82" s="245" t="str">
        <f>IF(ISBLANK(O82),"",IF(ISBLANK(Q82),"",IF(ISTEXT(Q82),(O74)&amp;" "&amp;INDEX(N12:N220,N74),"")))</f>
        <v/>
      </c>
      <c r="N82" s="259" t="str">
        <f>IF(ISBLANK(O82),"",IF(ISTEXT(O82),LARGE(N11:N81,1)+1,0))</f>
        <v/>
      </c>
      <c r="O82" s="238"/>
      <c r="P82" s="240"/>
      <c r="Q82" s="239"/>
      <c r="R82" s="403"/>
      <c r="S82" s="403"/>
      <c r="T82" s="403"/>
      <c r="U82" s="404"/>
      <c r="V82" s="227"/>
      <c r="W82" s="280">
        <f t="array" ref="W82">IFERROR(SMALL(IF(F11:F220="x",ROW(C11:C220)),ROWS(12:82)),0)</f>
        <v>0</v>
      </c>
      <c r="X82" s="84">
        <f>IF(W82=0,0,VLOOKUP(W82,A11:G220,2))</f>
        <v>0</v>
      </c>
      <c r="Y82" s="263">
        <f>IF(W82=0,0,VLOOKUP(W82,A11:G220,7))</f>
        <v>0</v>
      </c>
      <c r="Z82" s="273"/>
      <c r="AA82" s="273"/>
      <c r="AB82" s="271"/>
      <c r="AC82" s="279"/>
      <c r="AD82" s="280">
        <f t="array" ref="AD82">IFERROR(SMALL(IF(Q11:Q220="x",ROW(N11:N220)),ROWS(12:82)),0)</f>
        <v>0</v>
      </c>
      <c r="AE82" s="84">
        <f>IF(AD82=0,0,VLOOKUP(AD82,L11:R220,2))</f>
        <v>0</v>
      </c>
      <c r="AF82" s="263">
        <f>IF(AD82=0,0,VLOOKUP(AD82,L11:R220,7))</f>
        <v>0</v>
      </c>
      <c r="AG82" s="268"/>
      <c r="AH82" s="268"/>
      <c r="AI82" s="270"/>
    </row>
    <row r="83" spans="1:35" ht="20.100000000000001" customHeight="1" x14ac:dyDescent="0.25">
      <c r="A83" s="1">
        <f>ROW()</f>
        <v>83</v>
      </c>
      <c r="B83" s="245" t="str">
        <f>IF(ISBLANK(D83),"",IF(ISBLANK(F83),"",IF(ISTEXT(F83),(D74)&amp;" "&amp;INDEX(C12:C220,C74),"")))</f>
        <v/>
      </c>
      <c r="C83" s="259" t="str">
        <f>IF(ISBLANK(D83),"",IF(ISTEXT(D83),LARGE(C11:C82,1)+1,0))</f>
        <v/>
      </c>
      <c r="D83" s="238"/>
      <c r="E83" s="240"/>
      <c r="F83" s="239"/>
      <c r="G83" s="403"/>
      <c r="H83" s="403"/>
      <c r="I83" s="403"/>
      <c r="J83" s="404"/>
      <c r="L83" s="1">
        <f>ROW()</f>
        <v>83</v>
      </c>
      <c r="M83" s="245" t="str">
        <f>IF(ISBLANK(O83),"",IF(ISBLANK(Q83),"",IF(ISTEXT(Q83),(O74)&amp;" "&amp;INDEX(N12:N220,N74),"")))</f>
        <v/>
      </c>
      <c r="N83" s="259" t="str">
        <f>IF(ISBLANK(O83),"",IF(ISTEXT(O83),LARGE(N11:N82,1)+1,0))</f>
        <v/>
      </c>
      <c r="O83" s="238"/>
      <c r="P83" s="240"/>
      <c r="Q83" s="239"/>
      <c r="R83" s="403"/>
      <c r="S83" s="403"/>
      <c r="T83" s="403"/>
      <c r="U83" s="404"/>
      <c r="V83" s="227"/>
      <c r="W83" s="280">
        <f t="array" ref="W83">IFERROR(SMALL(IF(F11:F220="x",ROW(C11:C220)),ROWS(12:83)),0)</f>
        <v>0</v>
      </c>
      <c r="X83" s="84">
        <f>IF(W83=0,0,VLOOKUP(W83,A11:G220,2))</f>
        <v>0</v>
      </c>
      <c r="Y83" s="263">
        <f>IF(W83=0,0,VLOOKUP(W83,A11:G220,7))</f>
        <v>0</v>
      </c>
      <c r="Z83" s="273"/>
      <c r="AA83" s="273"/>
      <c r="AB83" s="271"/>
      <c r="AC83" s="279"/>
      <c r="AD83" s="280">
        <f t="array" ref="AD83">IFERROR(SMALL(IF(Q11:Q220="x",ROW(N11:N220)),ROWS(12:83)),0)</f>
        <v>0</v>
      </c>
      <c r="AE83" s="84">
        <f>IF(AD83=0,0,VLOOKUP(AD83,L11:R220,2))</f>
        <v>0</v>
      </c>
      <c r="AF83" s="263">
        <f>IF(AD83=0,0,VLOOKUP(AD83,L11:R220,7))</f>
        <v>0</v>
      </c>
      <c r="AG83" s="268"/>
      <c r="AH83" s="268"/>
      <c r="AI83" s="270"/>
    </row>
    <row r="84" spans="1:35" ht="20.100000000000001" customHeight="1" x14ac:dyDescent="0.25">
      <c r="A84" s="1">
        <f>ROW()</f>
        <v>84</v>
      </c>
      <c r="B84" s="245" t="str">
        <f>IF(ISBLANK(D84),"",IF(ISBLANK(F84),"",IF(ISTEXT(F84),(D74)&amp;" "&amp;INDEX(C12:C220,C74),"")))</f>
        <v/>
      </c>
      <c r="C84" s="259" t="str">
        <f>IF(ISBLANK(D84),"",IF(ISTEXT(D84),LARGE(C11:C83,1)+1,0))</f>
        <v/>
      </c>
      <c r="D84" s="238"/>
      <c r="E84" s="240"/>
      <c r="F84" s="239"/>
      <c r="G84" s="403"/>
      <c r="H84" s="403"/>
      <c r="I84" s="403"/>
      <c r="J84" s="404"/>
      <c r="L84" s="1">
        <f>ROW()</f>
        <v>84</v>
      </c>
      <c r="M84" s="245" t="str">
        <f>IF(ISBLANK(O84),"",IF(ISBLANK(Q84),"",IF(ISTEXT(Q84),(O74)&amp;" "&amp;INDEX(N12:N220,N74),"")))</f>
        <v/>
      </c>
      <c r="N84" s="259" t="str">
        <f>IF(ISBLANK(O84),"",IF(ISTEXT(O84),LARGE(N11:N83,1)+1,0))</f>
        <v/>
      </c>
      <c r="O84" s="238"/>
      <c r="P84" s="240"/>
      <c r="Q84" s="239"/>
      <c r="R84" s="403"/>
      <c r="S84" s="403"/>
      <c r="T84" s="403"/>
      <c r="U84" s="404"/>
      <c r="V84" s="227"/>
      <c r="W84" s="280">
        <f t="array" ref="W84">IFERROR(SMALL(IF(F11:F220="x",ROW(C11:C220)),ROWS(12:84)),0)</f>
        <v>0</v>
      </c>
      <c r="X84" s="84">
        <f>IF(W84=0,0,VLOOKUP(W84,A11:G220,2))</f>
        <v>0</v>
      </c>
      <c r="Y84" s="263">
        <f>IF(W84=0,0,VLOOKUP(W84,A11:G220,7))</f>
        <v>0</v>
      </c>
      <c r="Z84" s="273"/>
      <c r="AA84" s="273"/>
      <c r="AB84" s="271"/>
      <c r="AC84" s="279"/>
      <c r="AD84" s="280">
        <f t="array" ref="AD84">IFERROR(SMALL(IF(Q11:Q220="x",ROW(N11:N220)),ROWS(12:84)),0)</f>
        <v>0</v>
      </c>
      <c r="AE84" s="84">
        <f>IF(AD84=0,0,VLOOKUP(AD84,L11:R220,2))</f>
        <v>0</v>
      </c>
      <c r="AF84" s="263">
        <f>IF(AD84=0,0,VLOOKUP(AD84,L11:R220,7))</f>
        <v>0</v>
      </c>
      <c r="AG84" s="268"/>
      <c r="AH84" s="268"/>
      <c r="AI84" s="270"/>
    </row>
    <row r="85" spans="1:35" ht="20.100000000000001" customHeight="1" x14ac:dyDescent="0.25">
      <c r="A85" s="1">
        <f>ROW()</f>
        <v>85</v>
      </c>
      <c r="B85" s="245" t="str">
        <f>IF(ISBLANK(D85),"",IF(ISBLANK(F85),"",IF(ISTEXT(F85),(D74)&amp;" "&amp;INDEX(C12:C220,C74),"")))</f>
        <v/>
      </c>
      <c r="C85" s="259" t="str">
        <f>IF(ISBLANK(D85),"",IF(ISTEXT(D85),LARGE(C11:C84,1)+1,0))</f>
        <v/>
      </c>
      <c r="D85" s="238"/>
      <c r="E85" s="240"/>
      <c r="F85" s="239"/>
      <c r="G85" s="403"/>
      <c r="H85" s="403"/>
      <c r="I85" s="403"/>
      <c r="J85" s="404"/>
      <c r="L85" s="1">
        <f>ROW()</f>
        <v>85</v>
      </c>
      <c r="M85" s="245" t="str">
        <f>IF(ISBLANK(O85),"",IF(ISBLANK(Q85),"",IF(ISTEXT(Q85),(O74)&amp;" "&amp;INDEX(N12:N220,N74),"")))</f>
        <v/>
      </c>
      <c r="N85" s="259" t="str">
        <f>IF(ISBLANK(O85),"",IF(ISTEXT(O85),LARGE(N11:N84,1)+1,0))</f>
        <v/>
      </c>
      <c r="O85" s="238"/>
      <c r="P85" s="240"/>
      <c r="Q85" s="239"/>
      <c r="R85" s="403"/>
      <c r="S85" s="403"/>
      <c r="T85" s="403"/>
      <c r="U85" s="404"/>
      <c r="V85" s="227"/>
      <c r="W85" s="280">
        <f t="array" ref="W85">IFERROR(SMALL(IF(F11:F220="x",ROW(C11:C220)),ROWS(12:85)),0)</f>
        <v>0</v>
      </c>
      <c r="X85" s="84">
        <f>IF(W85=0,0,VLOOKUP(W85,A11:G220,2))</f>
        <v>0</v>
      </c>
      <c r="Y85" s="263">
        <f>IF(W85=0,0,VLOOKUP(W85,A11:G220,7))</f>
        <v>0</v>
      </c>
      <c r="Z85" s="273"/>
      <c r="AA85" s="273"/>
      <c r="AB85" s="271"/>
      <c r="AC85" s="279"/>
      <c r="AD85" s="280">
        <f t="array" ref="AD85">IFERROR(SMALL(IF(Q11:Q220="x",ROW(N11:N220)),ROWS(12:85)),0)</f>
        <v>0</v>
      </c>
      <c r="AE85" s="84">
        <f>IF(AD85=0,0,VLOOKUP(AD85,L11:R220,2))</f>
        <v>0</v>
      </c>
      <c r="AF85" s="263">
        <f>IF(AD85=0,0,VLOOKUP(AD85,L11:R220,7))</f>
        <v>0</v>
      </c>
      <c r="AG85" s="268"/>
      <c r="AH85" s="268"/>
      <c r="AI85" s="270"/>
    </row>
    <row r="86" spans="1:35" ht="20.100000000000001" customHeight="1" x14ac:dyDescent="0.25">
      <c r="A86" s="1">
        <f>ROW()</f>
        <v>86</v>
      </c>
      <c r="B86" s="245" t="str">
        <f>IF(ISBLANK(D86),"",IF(ISBLANK(F86),"",IF(ISTEXT(F86),(D74)&amp;" "&amp;INDEX(C12:C220,C74),"")))</f>
        <v/>
      </c>
      <c r="C86" s="259" t="str">
        <f>IF(ISBLANK(D86),"",IF(ISTEXT(D86),LARGE(C11:C85,1)+1,0))</f>
        <v/>
      </c>
      <c r="D86" s="238"/>
      <c r="E86" s="240"/>
      <c r="F86" s="239"/>
      <c r="G86" s="403"/>
      <c r="H86" s="403"/>
      <c r="I86" s="403"/>
      <c r="J86" s="404"/>
      <c r="L86" s="1">
        <f>ROW()</f>
        <v>86</v>
      </c>
      <c r="M86" s="245" t="str">
        <f>IF(ISBLANK(O86),"",IF(ISBLANK(Q86),"",IF(ISTEXT(Q86),(O74)&amp;" "&amp;INDEX(N12:N220,N74),"")))</f>
        <v/>
      </c>
      <c r="N86" s="259" t="str">
        <f>IF(ISBLANK(O86),"",IF(ISTEXT(O86),LARGE(N11:N85,1)+1,0))</f>
        <v/>
      </c>
      <c r="O86" s="238"/>
      <c r="P86" s="240"/>
      <c r="Q86" s="239"/>
      <c r="R86" s="403"/>
      <c r="S86" s="403"/>
      <c r="T86" s="403"/>
      <c r="U86" s="404"/>
      <c r="V86" s="227"/>
      <c r="W86" s="280">
        <f t="array" ref="W86">IFERROR(SMALL(IF(F11:F220="x",ROW(C11:C220)),ROWS(12:86)),0)</f>
        <v>0</v>
      </c>
      <c r="X86" s="84">
        <f>IF(W86=0,0,VLOOKUP(W86,A11:G220,2))</f>
        <v>0</v>
      </c>
      <c r="Y86" s="263">
        <f>IF(W86=0,0,VLOOKUP(W86,A11:G220,7))</f>
        <v>0</v>
      </c>
      <c r="Z86" s="273"/>
      <c r="AA86" s="273"/>
      <c r="AB86" s="271"/>
      <c r="AC86" s="279"/>
      <c r="AD86" s="280">
        <f t="array" ref="AD86">IFERROR(SMALL(IF(Q11:Q220="x",ROW(N11:N220)),ROWS(12:86)),0)</f>
        <v>0</v>
      </c>
      <c r="AE86" s="84">
        <f>IF(AD86=0,0,VLOOKUP(AD86,L11:R220,2))</f>
        <v>0</v>
      </c>
      <c r="AF86" s="263">
        <f>IF(AD86=0,0,VLOOKUP(AD86,L11:R220,7))</f>
        <v>0</v>
      </c>
      <c r="AG86" s="268"/>
      <c r="AH86" s="268"/>
      <c r="AI86" s="270"/>
    </row>
    <row r="87" spans="1:35" ht="20.100000000000001" customHeight="1" x14ac:dyDescent="0.25">
      <c r="A87" s="1">
        <f>ROW()</f>
        <v>87</v>
      </c>
      <c r="B87" s="245" t="str">
        <f>IF(ISBLANK(D87),"",IF(ISBLANK(F87),"",IF(ISTEXT(F87),(D74)&amp;" "&amp;INDEX(C12:C220,C74),"")))</f>
        <v/>
      </c>
      <c r="C87" s="259" t="str">
        <f>IF(ISBLANK(D87),"",IF(ISTEXT(D87),LARGE(C11:C86,1)+1,0))</f>
        <v/>
      </c>
      <c r="D87" s="238"/>
      <c r="E87" s="240"/>
      <c r="F87" s="239"/>
      <c r="G87" s="403"/>
      <c r="H87" s="403"/>
      <c r="I87" s="403"/>
      <c r="J87" s="404"/>
      <c r="L87" s="1">
        <f>ROW()</f>
        <v>87</v>
      </c>
      <c r="M87" s="245" t="str">
        <f>IF(ISBLANK(O87),"",IF(ISBLANK(Q87),"",IF(ISTEXT(Q87),(O74)&amp;" "&amp;INDEX(N12:N220,N74),"")))</f>
        <v/>
      </c>
      <c r="N87" s="259" t="str">
        <f>IF(ISBLANK(O87),"",IF(ISTEXT(O87),LARGE(N11:N86,1)+1,0))</f>
        <v/>
      </c>
      <c r="O87" s="238"/>
      <c r="P87" s="240"/>
      <c r="Q87" s="239"/>
      <c r="R87" s="403"/>
      <c r="S87" s="403"/>
      <c r="T87" s="403"/>
      <c r="U87" s="404"/>
      <c r="V87" s="227"/>
      <c r="W87" s="280">
        <f t="array" ref="W87">IFERROR(SMALL(IF(F11:F220="x",ROW(C11:C220)),ROWS(12:87)),0)</f>
        <v>0</v>
      </c>
      <c r="X87" s="84">
        <f>IF(W87=0,0,VLOOKUP(W87,A11:G220,2))</f>
        <v>0</v>
      </c>
      <c r="Y87" s="263">
        <f>IF(W87=0,0,VLOOKUP(W87,A11:G220,7))</f>
        <v>0</v>
      </c>
      <c r="Z87" s="273"/>
      <c r="AA87" s="273"/>
      <c r="AB87" s="271"/>
      <c r="AC87" s="279"/>
      <c r="AD87" s="280">
        <f t="array" ref="AD87">IFERROR(SMALL(IF(Q11:Q220="x",ROW(N11:N220)),ROWS(12:87)),0)</f>
        <v>0</v>
      </c>
      <c r="AE87" s="84">
        <f>IF(AD87=0,0,VLOOKUP(AD87,L11:R220,2))</f>
        <v>0</v>
      </c>
      <c r="AF87" s="263">
        <f>IF(AD87=0,0,VLOOKUP(AD87,L11:R220,7))</f>
        <v>0</v>
      </c>
      <c r="AG87" s="268"/>
      <c r="AH87" s="268"/>
      <c r="AI87" s="270"/>
    </row>
    <row r="88" spans="1:35" ht="20.100000000000001" customHeight="1" x14ac:dyDescent="0.25">
      <c r="A88" s="1">
        <f>ROW()</f>
        <v>88</v>
      </c>
      <c r="B88" s="245" t="str">
        <f>IF(ISBLANK(D88),"",IF(ISBLANK(F88),"",IF(ISTEXT(F88),(D74)&amp;" "&amp;INDEX(C12:C220,C74),"")))</f>
        <v/>
      </c>
      <c r="C88" s="259" t="str">
        <f>IF(ISBLANK(D88),"",IF(ISTEXT(D88),LARGE(C11:C87,1)+1,0))</f>
        <v/>
      </c>
      <c r="D88" s="238"/>
      <c r="E88" s="240"/>
      <c r="F88" s="239"/>
      <c r="G88" s="403"/>
      <c r="H88" s="403"/>
      <c r="I88" s="403"/>
      <c r="J88" s="404"/>
      <c r="L88" s="1">
        <f>ROW()</f>
        <v>88</v>
      </c>
      <c r="M88" s="245" t="str">
        <f>IF(ISBLANK(O88),"",IF(ISBLANK(Q88),"",IF(ISTEXT(Q88),(O74)&amp;" "&amp;INDEX(N12:N220,N74),"")))</f>
        <v/>
      </c>
      <c r="N88" s="259" t="str">
        <f>IF(ISBLANK(O88),"",IF(ISTEXT(O88),LARGE(N11:N87,1)+1,0))</f>
        <v/>
      </c>
      <c r="O88" s="238"/>
      <c r="P88" s="240"/>
      <c r="Q88" s="239"/>
      <c r="R88" s="403"/>
      <c r="S88" s="403"/>
      <c r="T88" s="403"/>
      <c r="U88" s="404"/>
      <c r="V88" s="227"/>
      <c r="W88" s="280">
        <f t="array" ref="W88">IFERROR(SMALL(IF(F11:F220="x",ROW(C11:C220)),ROWS(12:88)),0)</f>
        <v>0</v>
      </c>
      <c r="X88" s="84">
        <f>IF(W88=0,0,VLOOKUP(W88,A11:G220,2))</f>
        <v>0</v>
      </c>
      <c r="Y88" s="263">
        <f>IF(W88=0,0,VLOOKUP(W88,A11:G220,7))</f>
        <v>0</v>
      </c>
      <c r="Z88" s="273"/>
      <c r="AA88" s="273"/>
      <c r="AB88" s="271"/>
      <c r="AC88" s="279"/>
      <c r="AD88" s="280">
        <f t="array" ref="AD88">IFERROR(SMALL(IF(Q11:Q220="x",ROW(N11:N220)),ROWS(12:88)),0)</f>
        <v>0</v>
      </c>
      <c r="AE88" s="84">
        <f>IF(AD88=0,0,VLOOKUP(AD88,L11:R220,2))</f>
        <v>0</v>
      </c>
      <c r="AF88" s="263">
        <f>IF(AD88=0,0,VLOOKUP(AD88,L11:R220,7))</f>
        <v>0</v>
      </c>
      <c r="AG88" s="268"/>
      <c r="AH88" s="268"/>
      <c r="AI88" s="270"/>
    </row>
    <row r="89" spans="1:35" ht="20.100000000000001" customHeight="1" x14ac:dyDescent="0.25">
      <c r="A89" s="1">
        <f>ROW()</f>
        <v>89</v>
      </c>
      <c r="B89" s="245" t="str">
        <f>IF(ISBLANK(D89),"",IF(ISBLANK(F89),"",IF(ISTEXT(F89),(D74)&amp;" "&amp;INDEX(C12:C220,C74),"")))</f>
        <v/>
      </c>
      <c r="C89" s="259" t="str">
        <f>IF(ISBLANK(D89),"",IF(ISTEXT(D89),LARGE(C11:C88,1)+1,0))</f>
        <v/>
      </c>
      <c r="D89" s="238"/>
      <c r="E89" s="240"/>
      <c r="F89" s="239"/>
      <c r="G89" s="403"/>
      <c r="H89" s="403"/>
      <c r="I89" s="403"/>
      <c r="J89" s="404"/>
      <c r="L89" s="1">
        <f>ROW()</f>
        <v>89</v>
      </c>
      <c r="M89" s="245" t="str">
        <f>IF(ISBLANK(O89),"",IF(ISBLANK(Q89),"",IF(ISTEXT(Q89),(O74)&amp;" "&amp;INDEX(N12:N220,N74),"")))</f>
        <v/>
      </c>
      <c r="N89" s="259" t="str">
        <f>IF(ISBLANK(O89),"",IF(ISTEXT(O89),LARGE(N11:N88,1)+1,0))</f>
        <v/>
      </c>
      <c r="O89" s="238"/>
      <c r="P89" s="240"/>
      <c r="Q89" s="239"/>
      <c r="R89" s="403"/>
      <c r="S89" s="403"/>
      <c r="T89" s="403"/>
      <c r="U89" s="404"/>
      <c r="V89" s="227"/>
      <c r="W89" s="280">
        <f t="array" ref="W89">IFERROR(SMALL(IF(F11:F220="x",ROW(C11:C220)),ROWS(12:89)),0)</f>
        <v>0</v>
      </c>
      <c r="X89" s="84">
        <f>IF(W89=0,0,VLOOKUP(W89,A11:G220,2))</f>
        <v>0</v>
      </c>
      <c r="Y89" s="263">
        <f>IF(W89=0,0,VLOOKUP(W89,A11:G220,7))</f>
        <v>0</v>
      </c>
      <c r="Z89" s="273"/>
      <c r="AA89" s="273"/>
      <c r="AB89" s="271"/>
      <c r="AC89" s="279"/>
      <c r="AD89" s="280">
        <f t="array" ref="AD89">IFERROR(SMALL(IF(Q11:Q220="x",ROW(N11:N220)),ROWS(12:89)),0)</f>
        <v>0</v>
      </c>
      <c r="AE89" s="84">
        <f>IF(AD89=0,0,VLOOKUP(AD89,L11:R220,2))</f>
        <v>0</v>
      </c>
      <c r="AF89" s="263">
        <f>IF(AD89=0,0,VLOOKUP(AD89,L11:R220,7))</f>
        <v>0</v>
      </c>
      <c r="AG89" s="268"/>
      <c r="AH89" s="268"/>
      <c r="AI89" s="270"/>
    </row>
    <row r="90" spans="1:35" ht="20.100000000000001" customHeight="1" x14ac:dyDescent="0.25">
      <c r="A90" s="1">
        <f>ROW()</f>
        <v>90</v>
      </c>
      <c r="B90" s="245" t="str">
        <f>IF(ISBLANK(D90),"",IF(ISBLANK(F90),"",IF(ISTEXT(F90),(D74)&amp;" "&amp;INDEX(C12:C220,C74),"")))</f>
        <v/>
      </c>
      <c r="C90" s="259" t="str">
        <f>IF(ISBLANK(D90),"",IF(ISTEXT(D90),LARGE(C11:C89,1)+1,0))</f>
        <v/>
      </c>
      <c r="D90" s="238"/>
      <c r="E90" s="240"/>
      <c r="F90" s="239"/>
      <c r="G90" s="403"/>
      <c r="H90" s="403"/>
      <c r="I90" s="403"/>
      <c r="J90" s="404"/>
      <c r="L90" s="1">
        <f>ROW()</f>
        <v>90</v>
      </c>
      <c r="M90" s="245" t="str">
        <f>IF(ISBLANK(O90),"",IF(ISBLANK(Q90),"",IF(ISTEXT(Q90),(O74)&amp;" "&amp;INDEX(N12:N220,N74),"")))</f>
        <v/>
      </c>
      <c r="N90" s="259" t="str">
        <f>IF(ISBLANK(O90),"",IF(ISTEXT(O90),LARGE(N11:N89,1)+1,0))</f>
        <v/>
      </c>
      <c r="O90" s="238"/>
      <c r="P90" s="240"/>
      <c r="Q90" s="239"/>
      <c r="R90" s="403"/>
      <c r="S90" s="403"/>
      <c r="T90" s="403"/>
      <c r="U90" s="404"/>
      <c r="V90" s="227"/>
      <c r="W90" s="280">
        <f t="array" ref="W90">IFERROR(SMALL(IF(F11:F220="x",ROW(C11:C220)),ROWS(12:90)),0)</f>
        <v>0</v>
      </c>
      <c r="X90" s="84">
        <f>IF(W90=0,0,VLOOKUP(W90,A11:G220,2))</f>
        <v>0</v>
      </c>
      <c r="Y90" s="263">
        <f>IF(W90=0,0,VLOOKUP(W90,A11:G220,7))</f>
        <v>0</v>
      </c>
      <c r="Z90" s="273"/>
      <c r="AA90" s="273"/>
      <c r="AB90" s="271"/>
      <c r="AC90" s="279"/>
      <c r="AD90" s="280">
        <f t="array" ref="AD90">IFERROR(SMALL(IF(Q11:Q220="x",ROW(N11:N220)),ROWS(12:90)),0)</f>
        <v>0</v>
      </c>
      <c r="AE90" s="84">
        <f>IF(AD90=0,0,VLOOKUP(AD90,L11:R220,2))</f>
        <v>0</v>
      </c>
      <c r="AF90" s="263">
        <f>IF(AD90=0,0,VLOOKUP(AD90,L11:R220,7))</f>
        <v>0</v>
      </c>
      <c r="AG90" s="268"/>
      <c r="AH90" s="268"/>
      <c r="AI90" s="270"/>
    </row>
    <row r="91" spans="1:35" ht="20.100000000000001" customHeight="1" x14ac:dyDescent="0.25">
      <c r="A91" s="1">
        <f>ROW()</f>
        <v>91</v>
      </c>
      <c r="B91" s="245" t="str">
        <f>IF(ISBLANK(D91),"",IF(ISBLANK(F91),"",IF(ISTEXT(F91),(D74)&amp;" "&amp;INDEX(C12:C220,C74),"")))</f>
        <v/>
      </c>
      <c r="C91" s="259" t="str">
        <f>IF(ISBLANK(D91),"",IF(ISTEXT(D91),LARGE(C11:C90,1)+1,0))</f>
        <v/>
      </c>
      <c r="D91" s="238"/>
      <c r="E91" s="240"/>
      <c r="F91" s="239"/>
      <c r="G91" s="403"/>
      <c r="H91" s="403"/>
      <c r="I91" s="403"/>
      <c r="J91" s="404"/>
      <c r="L91" s="1">
        <f>ROW()</f>
        <v>91</v>
      </c>
      <c r="M91" s="245" t="str">
        <f>IF(ISBLANK(O91),"",IF(ISBLANK(Q91),"",IF(ISTEXT(Q91),(O74)&amp;" "&amp;INDEX(N12:N220,N74),"")))</f>
        <v/>
      </c>
      <c r="N91" s="259" t="str">
        <f>IF(ISBLANK(O91),"",IF(ISTEXT(O91),LARGE(N11:N90,1)+1,0))</f>
        <v/>
      </c>
      <c r="O91" s="238"/>
      <c r="P91" s="240"/>
      <c r="Q91" s="239"/>
      <c r="R91" s="403"/>
      <c r="S91" s="403"/>
      <c r="T91" s="403"/>
      <c r="U91" s="404"/>
      <c r="V91" s="227"/>
      <c r="W91" s="280">
        <f t="array" ref="W91">IFERROR(SMALL(IF(F11:F220="x",ROW(C11:C220)),ROWS(12:91)),0)</f>
        <v>0</v>
      </c>
      <c r="X91" s="84">
        <f>IF(W91=0,0,VLOOKUP(W91,A11:G220,2))</f>
        <v>0</v>
      </c>
      <c r="Y91" s="263">
        <f>IF(W91=0,0,VLOOKUP(W91,A11:G220,7))</f>
        <v>0</v>
      </c>
      <c r="Z91" s="273"/>
      <c r="AA91" s="273"/>
      <c r="AB91" s="271"/>
      <c r="AC91" s="279"/>
      <c r="AD91" s="280">
        <f t="array" ref="AD91">IFERROR(SMALL(IF(Q11:Q220="x",ROW(N11:N220)),ROWS(12:91)),0)</f>
        <v>0</v>
      </c>
      <c r="AE91" s="84">
        <f>IF(AD91=0,0,VLOOKUP(AD91,L11:R220,2))</f>
        <v>0</v>
      </c>
      <c r="AF91" s="263">
        <f>IF(AD91=0,0,VLOOKUP(AD91,L11:R220,7))</f>
        <v>0</v>
      </c>
      <c r="AG91" s="268"/>
      <c r="AH91" s="268"/>
      <c r="AI91" s="270"/>
    </row>
    <row r="92" spans="1:35" ht="20.100000000000001" customHeight="1" x14ac:dyDescent="0.25">
      <c r="A92" s="1">
        <f>ROW()</f>
        <v>92</v>
      </c>
      <c r="B92" s="245" t="str">
        <f>IF(ISBLANK(D92),"",IF(ISBLANK(F92),"",IF(ISTEXT(F92),(D74)&amp;" "&amp;INDEX(C12:C220,C74),"")))</f>
        <v/>
      </c>
      <c r="C92" s="259" t="str">
        <f>IF(ISBLANK(D92),"",IF(ISTEXT(D92),LARGE(C11:C91,1)+1,0))</f>
        <v/>
      </c>
      <c r="D92" s="238"/>
      <c r="E92" s="240"/>
      <c r="F92" s="239"/>
      <c r="G92" s="403"/>
      <c r="H92" s="403"/>
      <c r="I92" s="403"/>
      <c r="J92" s="404"/>
      <c r="L92" s="1">
        <f>ROW()</f>
        <v>92</v>
      </c>
      <c r="M92" s="245" t="str">
        <f>IF(ISBLANK(O92),"",IF(ISBLANK(Q92),"",IF(ISTEXT(Q92),(O74)&amp;" "&amp;INDEX(N12:N220,N74),"")))</f>
        <v/>
      </c>
      <c r="N92" s="259" t="str">
        <f>IF(ISBLANK(O92),"",IF(ISTEXT(O92),LARGE(N11:N91,1)+1,0))</f>
        <v/>
      </c>
      <c r="O92" s="238"/>
      <c r="P92" s="240"/>
      <c r="Q92" s="239"/>
      <c r="R92" s="403"/>
      <c r="S92" s="403"/>
      <c r="T92" s="403"/>
      <c r="U92" s="404"/>
      <c r="V92" s="227"/>
      <c r="W92" s="280">
        <f t="array" ref="W92">IFERROR(SMALL(IF(F11:F220="x",ROW(C11:C220)),ROWS(12:92)),0)</f>
        <v>0</v>
      </c>
      <c r="X92" s="84">
        <f>IF(W92=0,0,VLOOKUP(W92,A11:G220,2))</f>
        <v>0</v>
      </c>
      <c r="Y92" s="263">
        <f>IF(W92=0,0,VLOOKUP(W92,A11:G220,7))</f>
        <v>0</v>
      </c>
      <c r="Z92" s="273"/>
      <c r="AA92" s="273"/>
      <c r="AB92" s="271"/>
      <c r="AC92" s="279"/>
      <c r="AD92" s="280">
        <f t="array" ref="AD92">IFERROR(SMALL(IF(Q11:Q220="x",ROW(N11:N220)),ROWS(12:92)),0)</f>
        <v>0</v>
      </c>
      <c r="AE92" s="84">
        <f>IF(AD92=0,0,VLOOKUP(AD92,L11:R220,2))</f>
        <v>0</v>
      </c>
      <c r="AF92" s="263">
        <f>IF(AD92=0,0,VLOOKUP(AD92,L11:R220,7))</f>
        <v>0</v>
      </c>
      <c r="AG92" s="268"/>
      <c r="AH92" s="268"/>
      <c r="AI92" s="270"/>
    </row>
    <row r="93" spans="1:35" ht="20.100000000000001" customHeight="1" x14ac:dyDescent="0.25">
      <c r="A93" s="1">
        <f>ROW()</f>
        <v>93</v>
      </c>
      <c r="B93" s="245" t="str">
        <f>IF(ISBLANK(D93),"",IF(ISBLANK(F93),"",IF(ISTEXT(F93),(D74)&amp;" "&amp;INDEX(C12:C220,C74),"")))</f>
        <v/>
      </c>
      <c r="C93" s="259" t="str">
        <f>IF(ISBLANK(D93),"",IF(ISTEXT(D93),LARGE(C11:C92,1)+1,0))</f>
        <v/>
      </c>
      <c r="D93" s="238"/>
      <c r="E93" s="240"/>
      <c r="F93" s="239"/>
      <c r="G93" s="403"/>
      <c r="H93" s="403"/>
      <c r="I93" s="403"/>
      <c r="J93" s="404"/>
      <c r="L93" s="1">
        <f>ROW()</f>
        <v>93</v>
      </c>
      <c r="M93" s="245" t="str">
        <f>IF(ISBLANK(O93),"",IF(ISBLANK(Q93),"",IF(ISTEXT(Q93),(O74)&amp;" "&amp;INDEX(N12:N220,N74),"")))</f>
        <v/>
      </c>
      <c r="N93" s="259" t="str">
        <f>IF(ISBLANK(O93),"",IF(ISTEXT(O93),LARGE(N11:N92,1)+1,0))</f>
        <v/>
      </c>
      <c r="O93" s="238"/>
      <c r="P93" s="240"/>
      <c r="Q93" s="239"/>
      <c r="R93" s="403"/>
      <c r="S93" s="403"/>
      <c r="T93" s="403"/>
      <c r="U93" s="404"/>
      <c r="V93" s="227"/>
      <c r="W93" s="280">
        <f t="array" ref="W93">IFERROR(SMALL(IF(F11:F220="x",ROW(C11:C220)),ROWS(12:93)),0)</f>
        <v>0</v>
      </c>
      <c r="X93" s="84">
        <f>IF(W93=0,0,VLOOKUP(W93,A11:G220,2))</f>
        <v>0</v>
      </c>
      <c r="Y93" s="263">
        <f>IF(W93=0,0,VLOOKUP(W93,A11:G220,7))</f>
        <v>0</v>
      </c>
      <c r="Z93" s="273"/>
      <c r="AA93" s="273"/>
      <c r="AB93" s="271"/>
      <c r="AC93" s="279"/>
      <c r="AD93" s="280">
        <f t="array" ref="AD93">IFERROR(SMALL(IF(Q11:Q220="x",ROW(N11:N220)),ROWS(12:93)),0)</f>
        <v>0</v>
      </c>
      <c r="AE93" s="84">
        <f>IF(AD93=0,0,VLOOKUP(AD93,L11:R220,2))</f>
        <v>0</v>
      </c>
      <c r="AF93" s="263">
        <f>IF(AD93=0,0,VLOOKUP(AD93,L11:R220,7))</f>
        <v>0</v>
      </c>
      <c r="AG93" s="268"/>
      <c r="AH93" s="268"/>
      <c r="AI93" s="270"/>
    </row>
    <row r="94" spans="1:35" ht="20.100000000000001" customHeight="1" thickBot="1" x14ac:dyDescent="0.3">
      <c r="A94" s="1">
        <f>ROW()</f>
        <v>94</v>
      </c>
      <c r="B94" s="245" t="str">
        <f>IF(ISBLANK(D94),"",IF(ISBLANK(F94),"",IF(ISTEXT(F94),(D74)&amp;" "&amp;INDEX(C12:C220,C74),"")))</f>
        <v/>
      </c>
      <c r="C94" s="259" t="str">
        <f>IF(ISBLANK(D94),"",IF(ISTEXT(D94),LARGE(C11:C93,1)+1,0))</f>
        <v/>
      </c>
      <c r="D94" s="238"/>
      <c r="E94" s="240"/>
      <c r="F94" s="239"/>
      <c r="G94" s="403"/>
      <c r="H94" s="403"/>
      <c r="I94" s="403"/>
      <c r="J94" s="404"/>
      <c r="L94" s="1">
        <f>ROW()</f>
        <v>94</v>
      </c>
      <c r="M94" s="245" t="str">
        <f>IF(ISBLANK(O94),"",IF(ISBLANK(Q94),"",IF(ISTEXT(Q94),(O74)&amp;" "&amp;INDEX(N12:N220,N74),"")))</f>
        <v/>
      </c>
      <c r="N94" s="259" t="str">
        <f>IF(ISBLANK(O94),"",IF(ISTEXT(O94),LARGE(N11:N93,1)+1,0))</f>
        <v/>
      </c>
      <c r="O94" s="238"/>
      <c r="P94" s="240"/>
      <c r="Q94" s="239"/>
      <c r="R94" s="403"/>
      <c r="S94" s="403"/>
      <c r="T94" s="403"/>
      <c r="U94" s="404"/>
      <c r="V94" s="227"/>
      <c r="W94" s="280">
        <f t="array" ref="W94">IFERROR(SMALL(IF(F11:F220="x",ROW(C11:C220)),ROWS(12:94)),0)</f>
        <v>0</v>
      </c>
      <c r="X94" s="84">
        <f>IF(W94=0,0,VLOOKUP(W94,A11:G220,2))</f>
        <v>0</v>
      </c>
      <c r="Y94" s="263">
        <f>IF(W94=0,0,VLOOKUP(W94,A11:G220,7))</f>
        <v>0</v>
      </c>
      <c r="Z94" s="273"/>
      <c r="AA94" s="273"/>
      <c r="AB94" s="271"/>
      <c r="AC94" s="279"/>
      <c r="AD94" s="280">
        <f t="array" ref="AD94">IFERROR(SMALL(IF(Q11:Q220="x",ROW(N11:N220)),ROWS(12:94)),0)</f>
        <v>0</v>
      </c>
      <c r="AE94" s="84">
        <f>IF(AD94=0,0,VLOOKUP(AD94,L11:R220,2))</f>
        <v>0</v>
      </c>
      <c r="AF94" s="263">
        <f>IF(AD94=0,0,VLOOKUP(AD94,L11:R220,7))</f>
        <v>0</v>
      </c>
      <c r="AG94" s="268"/>
      <c r="AH94" s="268"/>
      <c r="AI94" s="270"/>
    </row>
    <row r="95" spans="1:35" ht="20.100000000000001" customHeight="1" thickBot="1" x14ac:dyDescent="0.3">
      <c r="A95" s="2">
        <f>ROW()</f>
        <v>95</v>
      </c>
      <c r="B95" s="281" t="s">
        <v>369</v>
      </c>
      <c r="C95" s="260">
        <v>0</v>
      </c>
      <c r="D95" s="242" t="s">
        <v>369</v>
      </c>
      <c r="E95" s="174" t="s">
        <v>154</v>
      </c>
      <c r="F95" s="175" t="s">
        <v>153</v>
      </c>
      <c r="G95" s="293" t="s">
        <v>45</v>
      </c>
      <c r="H95" s="294"/>
      <c r="I95" s="262">
        <f>COUNTA(E96:E115)</f>
        <v>0</v>
      </c>
      <c r="J95" s="246">
        <f>IF(I95=0,0,1/COUNTA(D96:D115)*I95)</f>
        <v>0</v>
      </c>
      <c r="L95" s="1">
        <f>ROW()</f>
        <v>95</v>
      </c>
      <c r="M95" s="281" t="s">
        <v>361</v>
      </c>
      <c r="N95" s="260"/>
      <c r="O95" s="242" t="s">
        <v>361</v>
      </c>
      <c r="P95" s="174" t="s">
        <v>154</v>
      </c>
      <c r="Q95" s="175" t="s">
        <v>153</v>
      </c>
      <c r="R95" s="293" t="s">
        <v>45</v>
      </c>
      <c r="S95" s="294"/>
      <c r="T95" s="262">
        <f>COUNTA(P96:P115)</f>
        <v>0</v>
      </c>
      <c r="U95" s="246">
        <f>IF(T95=0,0,1/COUNTA(O96:O115)*T95)</f>
        <v>0</v>
      </c>
      <c r="V95" s="227"/>
      <c r="W95" s="280">
        <f t="array" ref="W95">IFERROR(SMALL(IF(F11:F220="x",ROW(C11:C220)),ROWS(12:95)),0)</f>
        <v>0</v>
      </c>
      <c r="X95" s="84">
        <f>IF(W95=0,0,VLOOKUP(W95,A11:G220,2))</f>
        <v>0</v>
      </c>
      <c r="Y95" s="263">
        <f>IF(W95=0,0,VLOOKUP(W95,A11:G220,7))</f>
        <v>0</v>
      </c>
      <c r="Z95" s="273"/>
      <c r="AA95" s="273"/>
      <c r="AB95" s="271"/>
      <c r="AC95" s="279"/>
      <c r="AD95" s="280">
        <f t="array" ref="AD95">IFERROR(SMALL(IF(Q11:Q220="x",ROW(N11:N220)),ROWS(12:95)),0)</f>
        <v>0</v>
      </c>
      <c r="AE95" s="84">
        <f>IF(AD95=0,0,VLOOKUP(AD95,L11:R220,2))</f>
        <v>0</v>
      </c>
      <c r="AF95" s="263">
        <f>IF(AD95=0,0,VLOOKUP(AD95,L11:R220,7))</f>
        <v>0</v>
      </c>
      <c r="AG95" s="268"/>
      <c r="AH95" s="268"/>
      <c r="AI95" s="270"/>
    </row>
    <row r="96" spans="1:35" ht="20.100000000000001" customHeight="1" x14ac:dyDescent="0.25">
      <c r="A96" s="1">
        <f>ROW()</f>
        <v>96</v>
      </c>
      <c r="B96" s="245" t="str">
        <f>IF(ISBLANK(D96),"",IF(ISBLANK(F96),"",IF(ISTEXT(F96),(D95)&amp;" "&amp;INDEX(C12:C220,C95),"")))</f>
        <v/>
      </c>
      <c r="C96" s="259" t="str">
        <f>IF(ISBLANK(D96),"",IF(ISTEXT(D96),LARGE(C11:C95,1)+1,0))</f>
        <v/>
      </c>
      <c r="D96" s="241"/>
      <c r="E96" s="240"/>
      <c r="F96" s="239"/>
      <c r="G96" s="403"/>
      <c r="H96" s="403"/>
      <c r="I96" s="403"/>
      <c r="J96" s="404"/>
      <c r="L96" s="1">
        <f>ROW()</f>
        <v>96</v>
      </c>
      <c r="M96" s="245" t="str">
        <f>IF(ISBLANK(O96),"",IF(ISBLANK(Q96),"",IF(ISTEXT(Q96),(O95)&amp;" "&amp;INDEX(N12:N220,N95),"")))</f>
        <v/>
      </c>
      <c r="N96" s="259" t="str">
        <f>IF(ISBLANK(O96),"",IF(ISTEXT(O96),LARGE(N11:N95,1)+1,0))</f>
        <v/>
      </c>
      <c r="O96" s="241"/>
      <c r="P96" s="240"/>
      <c r="Q96" s="239"/>
      <c r="R96" s="403"/>
      <c r="S96" s="403"/>
      <c r="T96" s="403"/>
      <c r="U96" s="404"/>
      <c r="V96" s="230"/>
      <c r="W96" s="280">
        <f t="array" ref="W96">IFERROR(SMALL(IF(F11:F220="x",ROW(C11:C220)),ROWS(12:96)),0)</f>
        <v>0</v>
      </c>
      <c r="X96" s="84">
        <f>IF(W96=0,0,VLOOKUP(W96,A11:G220,2))</f>
        <v>0</v>
      </c>
      <c r="Y96" s="263">
        <f>IF(W96=0,0,VLOOKUP(W96,A11:G220,7))</f>
        <v>0</v>
      </c>
      <c r="Z96" s="273"/>
      <c r="AA96" s="273"/>
      <c r="AB96" s="271"/>
      <c r="AC96" s="279"/>
      <c r="AD96" s="280">
        <f t="array" ref="AD96">IFERROR(SMALL(IF(Q11:Q220="x",ROW(N11:N220)),ROWS(12:96)),0)</f>
        <v>0</v>
      </c>
      <c r="AE96" s="84">
        <f>IF(AD96=0,0,VLOOKUP(AD96,L11:R220,2))</f>
        <v>0</v>
      </c>
      <c r="AF96" s="263">
        <f>IF(AD96=0,0,VLOOKUP(AD96,L11:R220,7))</f>
        <v>0</v>
      </c>
      <c r="AG96" s="268"/>
      <c r="AH96" s="268"/>
      <c r="AI96" s="270"/>
    </row>
    <row r="97" spans="1:35" ht="20.100000000000001" customHeight="1" x14ac:dyDescent="0.25">
      <c r="A97" s="1">
        <f>ROW()</f>
        <v>97</v>
      </c>
      <c r="B97" s="245" t="str">
        <f>IF(ISBLANK(D97),"",IF(ISBLANK(F97),"",IF(ISTEXT(F97),(D95)&amp;" "&amp;INDEX(C12:C220,C95),"")))</f>
        <v/>
      </c>
      <c r="C97" s="259" t="str">
        <f>IF(ISBLANK(D97),"",IF(ISTEXT(D97),LARGE(C11:C96,1)+1,0))</f>
        <v/>
      </c>
      <c r="D97" s="237"/>
      <c r="E97" s="240"/>
      <c r="F97" s="239"/>
      <c r="G97" s="403"/>
      <c r="H97" s="403"/>
      <c r="I97" s="403"/>
      <c r="J97" s="404"/>
      <c r="L97" s="1">
        <f>ROW()</f>
        <v>97</v>
      </c>
      <c r="M97" s="245" t="str">
        <f>IF(ISBLANK(O97),"",IF(ISBLANK(Q97),"",IF(ISTEXT(Q97),(O95)&amp;" "&amp;INDEX(N12:N220,N95),"")))</f>
        <v/>
      </c>
      <c r="N97" s="259" t="str">
        <f>IF(ISBLANK(O97),"",IF(ISTEXT(O97),LARGE(N11:N96,1)+1,0))</f>
        <v/>
      </c>
      <c r="O97" s="237"/>
      <c r="P97" s="240"/>
      <c r="Q97" s="239"/>
      <c r="R97" s="403"/>
      <c r="S97" s="403"/>
      <c r="T97" s="403"/>
      <c r="U97" s="404"/>
      <c r="V97" s="227"/>
      <c r="W97" s="280">
        <f t="array" ref="W97">IFERROR(SMALL(IF(F11:F220="x",ROW(C11:C220)),ROWS(12:97)),0)</f>
        <v>0</v>
      </c>
      <c r="X97" s="84">
        <f>IF(W97=0,0,VLOOKUP(W97,A11:G220,2))</f>
        <v>0</v>
      </c>
      <c r="Y97" s="263">
        <f>IF(W97=0,0,VLOOKUP(W97,A11:G220,7))</f>
        <v>0</v>
      </c>
      <c r="Z97" s="273"/>
      <c r="AA97" s="273"/>
      <c r="AB97" s="271"/>
      <c r="AC97" s="279"/>
      <c r="AD97" s="280">
        <f t="array" ref="AD97">IFERROR(SMALL(IF(Q11:Q220="x",ROW(N11:N220)),ROWS(12:97)),0)</f>
        <v>0</v>
      </c>
      <c r="AE97" s="84">
        <f>IF(AD97=0,0,VLOOKUP(AD97,L11:R220,2))</f>
        <v>0</v>
      </c>
      <c r="AF97" s="263">
        <f>IF(AD97=0,0,VLOOKUP(AD97,L11:R220,7))</f>
        <v>0</v>
      </c>
      <c r="AG97" s="268"/>
      <c r="AH97" s="268"/>
      <c r="AI97" s="270"/>
    </row>
    <row r="98" spans="1:35" ht="20.100000000000001" customHeight="1" x14ac:dyDescent="0.25">
      <c r="A98" s="1">
        <f>ROW()</f>
        <v>98</v>
      </c>
      <c r="B98" s="245" t="str">
        <f>IF(ISBLANK(D98),"",IF(ISBLANK(F98),"",IF(ISTEXT(F98),(D95)&amp;" "&amp;INDEX(C12:C220,C95),"")))</f>
        <v/>
      </c>
      <c r="C98" s="259" t="str">
        <f>IF(ISBLANK(D98),"",IF(ISTEXT(D98),LARGE(C11:C97,1)+1,0))</f>
        <v/>
      </c>
      <c r="D98" s="238"/>
      <c r="E98" s="240"/>
      <c r="F98" s="239"/>
      <c r="G98" s="403"/>
      <c r="H98" s="403"/>
      <c r="I98" s="403"/>
      <c r="J98" s="404"/>
      <c r="L98" s="1">
        <f>ROW()</f>
        <v>98</v>
      </c>
      <c r="M98" s="245" t="str">
        <f>IF(ISBLANK(O98),"",IF(ISBLANK(Q98),"",IF(ISTEXT(Q98),(O95)&amp;" "&amp;INDEX(N12:N220,N95),"")))</f>
        <v/>
      </c>
      <c r="N98" s="259" t="str">
        <f>IF(ISBLANK(O98),"",IF(ISTEXT(O98),LARGE(N11:N97,1)+1,0))</f>
        <v/>
      </c>
      <c r="O98" s="238"/>
      <c r="P98" s="240"/>
      <c r="Q98" s="239"/>
      <c r="R98" s="403"/>
      <c r="S98" s="403"/>
      <c r="T98" s="403"/>
      <c r="U98" s="404"/>
      <c r="V98" s="227"/>
      <c r="W98" s="280">
        <f t="array" ref="W98">IFERROR(SMALL(IF(F11:F220="x",ROW(C11:C220)),ROWS(12:98)),0)</f>
        <v>0</v>
      </c>
      <c r="X98" s="84">
        <f>IF(W98=0,0,VLOOKUP(W98,A11:G220,2))</f>
        <v>0</v>
      </c>
      <c r="Y98" s="263">
        <f>IF(W98=0,0,VLOOKUP(W98,A11:G220,7))</f>
        <v>0</v>
      </c>
      <c r="Z98" s="273"/>
      <c r="AA98" s="273"/>
      <c r="AB98" s="271"/>
      <c r="AC98" s="279"/>
      <c r="AD98" s="280">
        <f t="array" ref="AD98">IFERROR(SMALL(IF(Q11:Q220="x",ROW(N11:N220)),ROWS(12:98)),0)</f>
        <v>0</v>
      </c>
      <c r="AE98" s="84">
        <f>IF(AD98=0,0,VLOOKUP(AD98,L11:R220,2))</f>
        <v>0</v>
      </c>
      <c r="AF98" s="263">
        <f>IF(AD98=0,0,VLOOKUP(AD98,L11:R220,7))</f>
        <v>0</v>
      </c>
      <c r="AG98" s="268"/>
      <c r="AH98" s="268"/>
      <c r="AI98" s="270"/>
    </row>
    <row r="99" spans="1:35" ht="20.100000000000001" customHeight="1" x14ac:dyDescent="0.25">
      <c r="A99" s="1">
        <f>ROW()</f>
        <v>99</v>
      </c>
      <c r="B99" s="245" t="str">
        <f>IF(ISBLANK(D99),"",IF(ISBLANK(F99),"",IF(ISTEXT(F99),(D95)&amp;" "&amp;INDEX(C12:C220,C95),"")))</f>
        <v/>
      </c>
      <c r="C99" s="259" t="str">
        <f>IF(ISBLANK(D99),"",IF(ISTEXT(D99),LARGE(C11:C98,1)+1,0))</f>
        <v/>
      </c>
      <c r="D99" s="238"/>
      <c r="E99" s="240"/>
      <c r="F99" s="239"/>
      <c r="G99" s="403"/>
      <c r="H99" s="403"/>
      <c r="I99" s="403"/>
      <c r="J99" s="404"/>
      <c r="L99" s="1">
        <f>ROW()</f>
        <v>99</v>
      </c>
      <c r="M99" s="245" t="str">
        <f>IF(ISBLANK(O99),"",IF(ISBLANK(Q99),"",IF(ISTEXT(Q99),(O95)&amp;" "&amp;INDEX(N12:N220,N95),"")))</f>
        <v/>
      </c>
      <c r="N99" s="259" t="str">
        <f>IF(ISBLANK(O99),"",IF(ISTEXT(O99),LARGE(N11:N98,1)+1,0))</f>
        <v/>
      </c>
      <c r="O99" s="238"/>
      <c r="P99" s="240"/>
      <c r="Q99" s="239"/>
      <c r="R99" s="403"/>
      <c r="S99" s="403"/>
      <c r="T99" s="403"/>
      <c r="U99" s="404"/>
      <c r="V99" s="227"/>
      <c r="W99" s="280">
        <f t="array" ref="W99">IFERROR(SMALL(IF(F11:F220="x",ROW(C11:C220)),ROWS(12:99)),0)</f>
        <v>0</v>
      </c>
      <c r="X99" s="84">
        <f>IF(W99=0,0,VLOOKUP(W99,A11:G220,2))</f>
        <v>0</v>
      </c>
      <c r="Y99" s="263">
        <f>IF(W99=0,0,VLOOKUP(W99,A11:G220,7))</f>
        <v>0</v>
      </c>
      <c r="Z99" s="273"/>
      <c r="AA99" s="273"/>
      <c r="AB99" s="271"/>
      <c r="AC99" s="279"/>
      <c r="AD99" s="280">
        <f t="array" ref="AD99">IFERROR(SMALL(IF(Q11:Q220="x",ROW(N11:N220)),ROWS(12:99)),0)</f>
        <v>0</v>
      </c>
      <c r="AE99" s="84">
        <f>IF(AD99=0,0,VLOOKUP(AD99,L11:R220,2))</f>
        <v>0</v>
      </c>
      <c r="AF99" s="263">
        <f>IF(AD99=0,0,VLOOKUP(AD99,L11:R220,7))</f>
        <v>0</v>
      </c>
      <c r="AG99" s="268"/>
      <c r="AH99" s="268"/>
      <c r="AI99" s="270"/>
    </row>
    <row r="100" spans="1:35" ht="20.100000000000001" customHeight="1" x14ac:dyDescent="0.25">
      <c r="A100" s="1">
        <f>ROW()</f>
        <v>100</v>
      </c>
      <c r="B100" s="245" t="str">
        <f>IF(ISBLANK(D100),"",IF(ISBLANK(F100),"",IF(ISTEXT(F100),(D95)&amp;" "&amp;INDEX(C12:C220,C95),"")))</f>
        <v/>
      </c>
      <c r="C100" s="259" t="str">
        <f>IF(ISBLANK(D100),"",IF(ISTEXT(D100),LARGE(C11:C99,1)+1,0))</f>
        <v/>
      </c>
      <c r="D100" s="238"/>
      <c r="E100" s="240"/>
      <c r="F100" s="239"/>
      <c r="G100" s="403"/>
      <c r="H100" s="403"/>
      <c r="I100" s="403"/>
      <c r="J100" s="404"/>
      <c r="L100" s="1">
        <f>ROW()</f>
        <v>100</v>
      </c>
      <c r="M100" s="245" t="str">
        <f>IF(ISBLANK(O100),"",IF(ISBLANK(Q100),"",IF(ISTEXT(Q100),(O95)&amp;" "&amp;INDEX(N12:N220,N95),"")))</f>
        <v/>
      </c>
      <c r="N100" s="259" t="str">
        <f>IF(ISBLANK(O100),"",IF(ISTEXT(O100),LARGE(N11:N99,1)+1,0))</f>
        <v/>
      </c>
      <c r="O100" s="238"/>
      <c r="P100" s="240"/>
      <c r="Q100" s="239"/>
      <c r="R100" s="403"/>
      <c r="S100" s="403"/>
      <c r="T100" s="403"/>
      <c r="U100" s="404"/>
      <c r="V100" s="227"/>
      <c r="W100" s="280">
        <f t="array" ref="W100">IFERROR(SMALL(IF(F11:F220="x",ROW(C11:C220)),ROWS(12:100)),0)</f>
        <v>0</v>
      </c>
      <c r="X100" s="84">
        <f>IF(W100=0,0,VLOOKUP(W100,A11:G220,2))</f>
        <v>0</v>
      </c>
      <c r="Y100" s="263">
        <f>IF(W100=0,0,VLOOKUP(W100,A11:G220,7))</f>
        <v>0</v>
      </c>
      <c r="Z100" s="273"/>
      <c r="AA100" s="273"/>
      <c r="AB100" s="271"/>
      <c r="AC100" s="279"/>
      <c r="AD100" s="280">
        <f t="array" ref="AD100">IFERROR(SMALL(IF(Q11:Q220="x",ROW(N11:N220)),ROWS(12:100)),0)</f>
        <v>0</v>
      </c>
      <c r="AE100" s="84">
        <f>IF(AD100=0,0,VLOOKUP(AD100,L11:R220,2))</f>
        <v>0</v>
      </c>
      <c r="AF100" s="263">
        <f>IF(AD100=0,0,VLOOKUP(AD100,L11:R220,7))</f>
        <v>0</v>
      </c>
      <c r="AG100" s="268"/>
      <c r="AH100" s="268"/>
      <c r="AI100" s="270"/>
    </row>
    <row r="101" spans="1:35" ht="20.100000000000001" customHeight="1" x14ac:dyDescent="0.25">
      <c r="A101" s="1">
        <f>ROW()</f>
        <v>101</v>
      </c>
      <c r="B101" s="245" t="str">
        <f>IF(ISBLANK(D101),"",IF(ISBLANK(F101),"",IF(ISTEXT(F101),(D95)&amp;" "&amp;INDEX(C12:C220,C95),"")))</f>
        <v/>
      </c>
      <c r="C101" s="259" t="str">
        <f>IF(ISBLANK(D101),"",IF(ISTEXT(D101),LARGE(C11:C100,1)+1,0))</f>
        <v/>
      </c>
      <c r="D101" s="238"/>
      <c r="E101" s="240"/>
      <c r="F101" s="239"/>
      <c r="G101" s="403"/>
      <c r="H101" s="403"/>
      <c r="I101" s="403"/>
      <c r="J101" s="404"/>
      <c r="L101" s="1">
        <f>ROW()</f>
        <v>101</v>
      </c>
      <c r="M101" s="245" t="str">
        <f>IF(ISBLANK(O101),"",IF(ISBLANK(Q101),"",IF(ISTEXT(Q101),(O95)&amp;" "&amp;INDEX(N12:N220,N95),"")))</f>
        <v/>
      </c>
      <c r="N101" s="259" t="str">
        <f>IF(ISBLANK(O101),"",IF(ISTEXT(O101),LARGE(N11:N100,1)+1,0))</f>
        <v/>
      </c>
      <c r="O101" s="238"/>
      <c r="P101" s="240"/>
      <c r="Q101" s="239"/>
      <c r="R101" s="403"/>
      <c r="S101" s="403"/>
      <c r="T101" s="403"/>
      <c r="U101" s="404"/>
      <c r="V101" s="227"/>
      <c r="W101" s="280">
        <f t="array" ref="W101">IFERROR(SMALL(IF(F11:F220="x",ROW(C11:C220)),ROWS(12:101)),0)</f>
        <v>0</v>
      </c>
      <c r="X101" s="84">
        <f>IF(W101=0,0,VLOOKUP(W101,A11:G220,2))</f>
        <v>0</v>
      </c>
      <c r="Y101" s="263">
        <f>IF(W101=0,0,VLOOKUP(W101,A11:G220,7))</f>
        <v>0</v>
      </c>
      <c r="Z101" s="273"/>
      <c r="AA101" s="273"/>
      <c r="AB101" s="271"/>
      <c r="AC101" s="279"/>
      <c r="AD101" s="280">
        <f t="array" ref="AD101">IFERROR(SMALL(IF(Q11:Q220="x",ROW(N11:N220)),ROWS(12:101)),0)</f>
        <v>0</v>
      </c>
      <c r="AE101" s="84">
        <f>IF(AD101=0,0,VLOOKUP(AD101,L11:R220,2))</f>
        <v>0</v>
      </c>
      <c r="AF101" s="263">
        <f>IF(AD101=0,0,VLOOKUP(AD101,L11:R220,7))</f>
        <v>0</v>
      </c>
      <c r="AG101" s="268"/>
      <c r="AH101" s="268"/>
      <c r="AI101" s="270"/>
    </row>
    <row r="102" spans="1:35" ht="20.100000000000001" customHeight="1" x14ac:dyDescent="0.25">
      <c r="A102" s="1">
        <f>ROW()</f>
        <v>102</v>
      </c>
      <c r="B102" s="245" t="str">
        <f>IF(ISBLANK(D102),"",IF(ISBLANK(F102),"",IF(ISTEXT(F102),(D95)&amp;" "&amp;INDEX(C12:C220,C95),"")))</f>
        <v/>
      </c>
      <c r="C102" s="259" t="str">
        <f>IF(ISBLANK(D102),"",IF(ISTEXT(D102),LARGE(C11:C101,1)+1,0))</f>
        <v/>
      </c>
      <c r="D102" s="238"/>
      <c r="E102" s="240"/>
      <c r="F102" s="239"/>
      <c r="G102" s="403"/>
      <c r="H102" s="403"/>
      <c r="I102" s="403"/>
      <c r="J102" s="404"/>
      <c r="L102" s="1">
        <f>ROW()</f>
        <v>102</v>
      </c>
      <c r="M102" s="245" t="str">
        <f>IF(ISBLANK(O102),"",IF(ISBLANK(Q102),"",IF(ISTEXT(Q102),(O95)&amp;" "&amp;INDEX(N12:N220,N95),"")))</f>
        <v/>
      </c>
      <c r="N102" s="259" t="str">
        <f>IF(ISBLANK(O102),"",IF(ISTEXT(O102),LARGE(N11:N101,1)+1,0))</f>
        <v/>
      </c>
      <c r="O102" s="238"/>
      <c r="P102" s="240"/>
      <c r="Q102" s="239"/>
      <c r="R102" s="403"/>
      <c r="S102" s="403"/>
      <c r="T102" s="403"/>
      <c r="U102" s="404"/>
      <c r="V102" s="227"/>
      <c r="W102" s="280">
        <f t="array" ref="W102">IFERROR(SMALL(IF(F11:F220="x",ROW(C11:C220)),ROWS(12:102)),0)</f>
        <v>0</v>
      </c>
      <c r="X102" s="84">
        <f>IF(W102=0,0,VLOOKUP(W102,A11:G220,2))</f>
        <v>0</v>
      </c>
      <c r="Y102" s="263">
        <f>IF(W102=0,0,VLOOKUP(W102,A11:G220,7))</f>
        <v>0</v>
      </c>
      <c r="Z102" s="273"/>
      <c r="AA102" s="273"/>
      <c r="AB102" s="271"/>
      <c r="AC102" s="279"/>
      <c r="AD102" s="280">
        <f t="array" ref="AD102">IFERROR(SMALL(IF(Q11:Q220="x",ROW(N11:N220)),ROWS(12:102)),0)</f>
        <v>0</v>
      </c>
      <c r="AE102" s="84">
        <f>IF(AD102=0,0,VLOOKUP(AD102,L11:R220,2))</f>
        <v>0</v>
      </c>
      <c r="AF102" s="263">
        <f>IF(AD102=0,0,VLOOKUP(AD102,L11:R220,7))</f>
        <v>0</v>
      </c>
      <c r="AG102" s="268"/>
      <c r="AH102" s="268"/>
      <c r="AI102" s="270"/>
    </row>
    <row r="103" spans="1:35" ht="20.100000000000001" customHeight="1" x14ac:dyDescent="0.25">
      <c r="A103" s="1">
        <f>ROW()</f>
        <v>103</v>
      </c>
      <c r="B103" s="245" t="str">
        <f>IF(ISBLANK(D103),"",IF(ISBLANK(F103),"",IF(ISTEXT(F103),(D95)&amp;" "&amp;INDEX(C12:C220,C95),"")))</f>
        <v/>
      </c>
      <c r="C103" s="259" t="str">
        <f>IF(ISBLANK(D103),"",IF(ISTEXT(D103),LARGE(C11:C102,1)+1,0))</f>
        <v/>
      </c>
      <c r="D103" s="238"/>
      <c r="E103" s="240"/>
      <c r="F103" s="239"/>
      <c r="G103" s="403"/>
      <c r="H103" s="403"/>
      <c r="I103" s="403"/>
      <c r="J103" s="404"/>
      <c r="L103" s="1">
        <f>ROW()</f>
        <v>103</v>
      </c>
      <c r="M103" s="245" t="str">
        <f>IF(ISBLANK(O103),"",IF(ISBLANK(Q103),"",IF(ISTEXT(Q103),(O95)&amp;" "&amp;INDEX(N12:N220,N95),"")))</f>
        <v/>
      </c>
      <c r="N103" s="259" t="str">
        <f>IF(ISBLANK(O103),"",IF(ISTEXT(O103),LARGE(N11:N102,1)+1,0))</f>
        <v/>
      </c>
      <c r="O103" s="238"/>
      <c r="P103" s="240"/>
      <c r="Q103" s="239"/>
      <c r="R103" s="403"/>
      <c r="S103" s="403"/>
      <c r="T103" s="403"/>
      <c r="U103" s="404"/>
      <c r="V103" s="227"/>
      <c r="W103" s="280">
        <f t="array" ref="W103">IFERROR(SMALL(IF(F11:F220="x",ROW(C11:C220)),ROWS(12:103)),0)</f>
        <v>0</v>
      </c>
      <c r="X103" s="84">
        <f>IF(W103=0,0,VLOOKUP(W103,A11:G220,2))</f>
        <v>0</v>
      </c>
      <c r="Y103" s="263">
        <f>IF(W103=0,0,VLOOKUP(W103,A11:G220,7))</f>
        <v>0</v>
      </c>
      <c r="Z103" s="273"/>
      <c r="AA103" s="273"/>
      <c r="AB103" s="271"/>
      <c r="AC103" s="279"/>
      <c r="AD103" s="280">
        <f t="array" ref="AD103">IFERROR(SMALL(IF(Q11:Q220="x",ROW(N11:N220)),ROWS(12:103)),0)</f>
        <v>0</v>
      </c>
      <c r="AE103" s="84">
        <f>IF(AD103=0,0,VLOOKUP(AD103,L11:R220,2))</f>
        <v>0</v>
      </c>
      <c r="AF103" s="263">
        <f>IF(AD103=0,0,VLOOKUP(AD103,L11:R220,7))</f>
        <v>0</v>
      </c>
      <c r="AG103" s="268"/>
      <c r="AH103" s="268"/>
      <c r="AI103" s="270"/>
    </row>
    <row r="104" spans="1:35" ht="20.100000000000001" customHeight="1" x14ac:dyDescent="0.25">
      <c r="A104" s="1">
        <f>ROW()</f>
        <v>104</v>
      </c>
      <c r="B104" s="245" t="str">
        <f>IF(ISBLANK(D104),"",IF(ISBLANK(F104),"",IF(ISTEXT(F104),(D95)&amp;" "&amp;INDEX(C12:C220,C95),"")))</f>
        <v/>
      </c>
      <c r="C104" s="259" t="str">
        <f>IF(ISBLANK(D104),"",IF(ISTEXT(D104),LARGE(C11:C103,1)+1,0))</f>
        <v/>
      </c>
      <c r="D104" s="238"/>
      <c r="E104" s="240"/>
      <c r="F104" s="239"/>
      <c r="G104" s="403"/>
      <c r="H104" s="403"/>
      <c r="I104" s="403"/>
      <c r="J104" s="404"/>
      <c r="L104" s="1">
        <f>ROW()</f>
        <v>104</v>
      </c>
      <c r="M104" s="245" t="str">
        <f>IF(ISBLANK(O104),"",IF(ISBLANK(Q104),"",IF(ISTEXT(Q104),(O95)&amp;" "&amp;INDEX(N12:N220,N95),"")))</f>
        <v/>
      </c>
      <c r="N104" s="259" t="str">
        <f>IF(ISBLANK(O104),"",IF(ISTEXT(O104),LARGE(N11:N103,1)+1,0))</f>
        <v/>
      </c>
      <c r="O104" s="238"/>
      <c r="P104" s="240"/>
      <c r="Q104" s="239"/>
      <c r="R104" s="403"/>
      <c r="S104" s="403"/>
      <c r="T104" s="403"/>
      <c r="U104" s="404"/>
      <c r="V104" s="227"/>
      <c r="W104" s="280">
        <f t="array" ref="W104">IFERROR(SMALL(IF(F11:F220="x",ROW(C11:C220)),ROWS(12:104)),0)</f>
        <v>0</v>
      </c>
      <c r="X104" s="84">
        <f>IF(W104=0,0,VLOOKUP(W104,A11:G220,2))</f>
        <v>0</v>
      </c>
      <c r="Y104" s="263">
        <f>IF(W104=0,0,VLOOKUP(W104,A11:G220,7))</f>
        <v>0</v>
      </c>
      <c r="Z104" s="273"/>
      <c r="AA104" s="273"/>
      <c r="AB104" s="271"/>
      <c r="AC104" s="279"/>
      <c r="AD104" s="280">
        <f t="array" ref="AD104">IFERROR(SMALL(IF(Q11:Q220="x",ROW(N11:N220)),ROWS(12:104)),0)</f>
        <v>0</v>
      </c>
      <c r="AE104" s="84">
        <f>IF(AD104=0,0,VLOOKUP(AD104,L11:R220,2))</f>
        <v>0</v>
      </c>
      <c r="AF104" s="263">
        <f>IF(AD104=0,0,VLOOKUP(AD104,L11:R220,7))</f>
        <v>0</v>
      </c>
      <c r="AG104" s="268"/>
      <c r="AH104" s="268"/>
      <c r="AI104" s="270"/>
    </row>
    <row r="105" spans="1:35" ht="20.100000000000001" customHeight="1" x14ac:dyDescent="0.25">
      <c r="A105" s="1">
        <f>ROW()</f>
        <v>105</v>
      </c>
      <c r="B105" s="245" t="str">
        <f>IF(ISBLANK(D105),"",IF(ISBLANK(F105),"",IF(ISTEXT(F105),(D95)&amp;" "&amp;INDEX(C12:C220,C95),"")))</f>
        <v/>
      </c>
      <c r="C105" s="259" t="str">
        <f>IF(ISBLANK(D105),"",IF(ISTEXT(D105),LARGE(C11:C104,1)+1,0))</f>
        <v/>
      </c>
      <c r="D105" s="238"/>
      <c r="E105" s="240"/>
      <c r="F105" s="239"/>
      <c r="G105" s="403"/>
      <c r="H105" s="403"/>
      <c r="I105" s="403"/>
      <c r="J105" s="404"/>
      <c r="L105" s="1">
        <f>ROW()</f>
        <v>105</v>
      </c>
      <c r="M105" s="245" t="str">
        <f>IF(ISBLANK(O105),"",IF(ISBLANK(Q105),"",IF(ISTEXT(Q105),(O95)&amp;" "&amp;INDEX(N12:N220,N95),"")))</f>
        <v/>
      </c>
      <c r="N105" s="259" t="str">
        <f>IF(ISBLANK(O105),"",IF(ISTEXT(O105),LARGE(N11:N104,1)+1,0))</f>
        <v/>
      </c>
      <c r="O105" s="238"/>
      <c r="P105" s="240"/>
      <c r="Q105" s="239"/>
      <c r="R105" s="403"/>
      <c r="S105" s="403"/>
      <c r="T105" s="403"/>
      <c r="U105" s="404"/>
      <c r="V105" s="227"/>
      <c r="W105" s="280">
        <f t="array" ref="W105">IFERROR(SMALL(IF(F11:F220="x",ROW(C11:C220)),ROWS(12:105)),0)</f>
        <v>0</v>
      </c>
      <c r="X105" s="84">
        <f>IF(W105=0,0,VLOOKUP(W105,A11:G220,2))</f>
        <v>0</v>
      </c>
      <c r="Y105" s="263">
        <f>IF(W105=0,0,VLOOKUP(W105,A11:G220,7))</f>
        <v>0</v>
      </c>
      <c r="Z105" s="273"/>
      <c r="AA105" s="273"/>
      <c r="AB105" s="271"/>
      <c r="AC105" s="279"/>
      <c r="AD105" s="280">
        <f t="array" ref="AD105">IFERROR(SMALL(IF(Q11:Q220="x",ROW(N11:N220)),ROWS(12:105)),0)</f>
        <v>0</v>
      </c>
      <c r="AE105" s="84">
        <f>IF(AD105=0,0,VLOOKUP(AD105,L11:R220,2))</f>
        <v>0</v>
      </c>
      <c r="AF105" s="263">
        <f>IF(AD105=0,0,VLOOKUP(AD105,L11:R220,7))</f>
        <v>0</v>
      </c>
      <c r="AG105" s="268"/>
      <c r="AH105" s="268"/>
      <c r="AI105" s="270"/>
    </row>
    <row r="106" spans="1:35" ht="20.100000000000001" customHeight="1" x14ac:dyDescent="0.25">
      <c r="A106" s="1">
        <f>ROW()</f>
        <v>106</v>
      </c>
      <c r="B106" s="245" t="str">
        <f>IF(ISBLANK(D106),"",IF(ISBLANK(F106),"",IF(ISTEXT(F106),(D95)&amp;" "&amp;INDEX(C12:C220,C95),"")))</f>
        <v/>
      </c>
      <c r="C106" s="259" t="str">
        <f>IF(ISBLANK(D106),"",IF(ISTEXT(D106),LARGE(C11:C105,1)+1,0))</f>
        <v/>
      </c>
      <c r="D106" s="238"/>
      <c r="E106" s="240"/>
      <c r="F106" s="239"/>
      <c r="G106" s="403"/>
      <c r="H106" s="403"/>
      <c r="I106" s="403"/>
      <c r="J106" s="404"/>
      <c r="L106" s="1">
        <f>ROW()</f>
        <v>106</v>
      </c>
      <c r="M106" s="245" t="str">
        <f>IF(ISBLANK(O106),"",IF(ISBLANK(Q106),"",IF(ISTEXT(Q106),(O95)&amp;" "&amp;INDEX(N12:N220,N95),"")))</f>
        <v/>
      </c>
      <c r="N106" s="259" t="str">
        <f>IF(ISBLANK(O106),"",IF(ISTEXT(O106),LARGE(N11:N105,1)+1,0))</f>
        <v/>
      </c>
      <c r="O106" s="238"/>
      <c r="P106" s="240"/>
      <c r="Q106" s="239"/>
      <c r="R106" s="403"/>
      <c r="S106" s="403"/>
      <c r="T106" s="403"/>
      <c r="U106" s="404"/>
      <c r="V106" s="227"/>
      <c r="W106" s="280">
        <f t="array" ref="W106">IFERROR(SMALL(IF(F11:F220="x",ROW(C11:C220)),ROWS(12:106)),0)</f>
        <v>0</v>
      </c>
      <c r="X106" s="84">
        <f>IF(W106=0,0,VLOOKUP(W106,A11:G220,2))</f>
        <v>0</v>
      </c>
      <c r="Y106" s="263">
        <f>IF(W106=0,0,VLOOKUP(W106,A11:G220,7))</f>
        <v>0</v>
      </c>
      <c r="Z106" s="273"/>
      <c r="AA106" s="273"/>
      <c r="AB106" s="271"/>
      <c r="AC106" s="279"/>
      <c r="AD106" s="280">
        <f t="array" ref="AD106">IFERROR(SMALL(IF(Q11:Q220="x",ROW(N11:N220)),ROWS(12:106)),0)</f>
        <v>0</v>
      </c>
      <c r="AE106" s="84">
        <f>IF(AD106=0,0,VLOOKUP(AD106,L11:R220,2))</f>
        <v>0</v>
      </c>
      <c r="AF106" s="263">
        <f>IF(AD106=0,0,VLOOKUP(AD106,L11:R220,7))</f>
        <v>0</v>
      </c>
      <c r="AG106" s="268"/>
      <c r="AH106" s="268"/>
      <c r="AI106" s="270"/>
    </row>
    <row r="107" spans="1:35" ht="20.100000000000001" customHeight="1" x14ac:dyDescent="0.25">
      <c r="A107" s="1">
        <f>ROW()</f>
        <v>107</v>
      </c>
      <c r="B107" s="245" t="str">
        <f>IF(ISBLANK(D107),"",IF(ISBLANK(F107),"",IF(ISTEXT(F107),(D95)&amp;" "&amp;INDEX(C12:C220,C95),"")))</f>
        <v/>
      </c>
      <c r="C107" s="259" t="str">
        <f>IF(ISBLANK(D107),"",IF(ISTEXT(D107),LARGE(C11:C106,1)+1,0))</f>
        <v/>
      </c>
      <c r="D107" s="238"/>
      <c r="E107" s="240"/>
      <c r="F107" s="239"/>
      <c r="G107" s="403"/>
      <c r="H107" s="403"/>
      <c r="I107" s="403"/>
      <c r="J107" s="404"/>
      <c r="L107" s="1">
        <f>ROW()</f>
        <v>107</v>
      </c>
      <c r="M107" s="245" t="str">
        <f>IF(ISBLANK(O107),"",IF(ISBLANK(Q107),"",IF(ISTEXT(Q107),(O95)&amp;" "&amp;INDEX(N12:N220,N95),"")))</f>
        <v/>
      </c>
      <c r="N107" s="259" t="str">
        <f>IF(ISBLANK(O107),"",IF(ISTEXT(O107),LARGE(N11:N106,1)+1,0))</f>
        <v/>
      </c>
      <c r="O107" s="238"/>
      <c r="P107" s="240"/>
      <c r="Q107" s="239"/>
      <c r="R107" s="403"/>
      <c r="S107" s="403"/>
      <c r="T107" s="403"/>
      <c r="U107" s="404"/>
      <c r="V107" s="227"/>
      <c r="W107" s="280">
        <f t="array" ref="W107">IFERROR(SMALL(IF(F11:F220="x",ROW(C11:C220)),ROWS(12:107)),0)</f>
        <v>0</v>
      </c>
      <c r="X107" s="84">
        <f>IF(W107=0,0,VLOOKUP(W107,A11:G220,2))</f>
        <v>0</v>
      </c>
      <c r="Y107" s="263">
        <f>IF(W107=0,0,VLOOKUP(W107,A11:G220,7))</f>
        <v>0</v>
      </c>
      <c r="Z107" s="273"/>
      <c r="AA107" s="273"/>
      <c r="AB107" s="271"/>
      <c r="AC107" s="279"/>
      <c r="AD107" s="280">
        <f t="array" ref="AD107">IFERROR(SMALL(IF(Q11:Q220="x",ROW(N11:N220)),ROWS(12:107)),0)</f>
        <v>0</v>
      </c>
      <c r="AE107" s="84">
        <f>IF(AD107=0,0,VLOOKUP(AD107,L11:R220,2))</f>
        <v>0</v>
      </c>
      <c r="AF107" s="263">
        <f>IF(AD107=0,0,VLOOKUP(AD107,L11:R220,7))</f>
        <v>0</v>
      </c>
      <c r="AG107" s="268"/>
      <c r="AH107" s="268"/>
      <c r="AI107" s="270"/>
    </row>
    <row r="108" spans="1:35" ht="20.100000000000001" customHeight="1" x14ac:dyDescent="0.25">
      <c r="A108" s="1">
        <f>ROW()</f>
        <v>108</v>
      </c>
      <c r="B108" s="245" t="str">
        <f>IF(ISBLANK(D108),"",IF(ISBLANK(F108),"",IF(ISTEXT(F108),(D95)&amp;" "&amp;INDEX(C12:C220,C95),"")))</f>
        <v/>
      </c>
      <c r="C108" s="259" t="str">
        <f>IF(ISBLANK(D108),"",IF(ISTEXT(D108),LARGE(C11:C107,1)+1,0))</f>
        <v/>
      </c>
      <c r="D108" s="238"/>
      <c r="E108" s="240"/>
      <c r="F108" s="239"/>
      <c r="G108" s="403"/>
      <c r="H108" s="403"/>
      <c r="I108" s="403"/>
      <c r="J108" s="404"/>
      <c r="L108" s="1">
        <f>ROW()</f>
        <v>108</v>
      </c>
      <c r="M108" s="245" t="str">
        <f>IF(ISBLANK(O108),"",IF(ISBLANK(Q108),"",IF(ISTEXT(Q108),(O95)&amp;" "&amp;INDEX(N12:N220,N95),"")))</f>
        <v/>
      </c>
      <c r="N108" s="259" t="str">
        <f>IF(ISBLANK(O108),"",IF(ISTEXT(O108),LARGE(N11:N107,1)+1,0))</f>
        <v/>
      </c>
      <c r="O108" s="238"/>
      <c r="P108" s="240"/>
      <c r="Q108" s="239"/>
      <c r="R108" s="403"/>
      <c r="S108" s="403"/>
      <c r="T108" s="403"/>
      <c r="U108" s="404"/>
      <c r="V108" s="227"/>
      <c r="W108" s="280">
        <f t="array" ref="W108">IFERROR(SMALL(IF(F11:F220="x",ROW(C11:C220)),ROWS(12:108)),0)</f>
        <v>0</v>
      </c>
      <c r="X108" s="84">
        <f>IF(W108=0,0,VLOOKUP(W108,A11:G220,2))</f>
        <v>0</v>
      </c>
      <c r="Y108" s="263">
        <f>IF(W108=0,0,VLOOKUP(W108,A11:G220,7))</f>
        <v>0</v>
      </c>
      <c r="Z108" s="273"/>
      <c r="AA108" s="273"/>
      <c r="AB108" s="271"/>
      <c r="AC108" s="279"/>
      <c r="AD108" s="280">
        <f t="array" ref="AD108">IFERROR(SMALL(IF(Q11:Q220="x",ROW(N11:N220)),ROWS(12:108)),0)</f>
        <v>0</v>
      </c>
      <c r="AE108" s="84">
        <f>IF(AD108=0,0,VLOOKUP(AD108,L11:R220,2))</f>
        <v>0</v>
      </c>
      <c r="AF108" s="263">
        <f>IF(AD108=0,0,VLOOKUP(AD108,L11:R220,7))</f>
        <v>0</v>
      </c>
      <c r="AG108" s="268"/>
      <c r="AH108" s="268"/>
      <c r="AI108" s="270"/>
    </row>
    <row r="109" spans="1:35" ht="20.100000000000001" customHeight="1" x14ac:dyDescent="0.25">
      <c r="A109" s="1">
        <f>ROW()</f>
        <v>109</v>
      </c>
      <c r="B109" s="245" t="str">
        <f>IF(ISBLANK(D109),"",IF(ISBLANK(F109),"",IF(ISTEXT(F109),(D95)&amp;" "&amp;INDEX(C12:C220,C95),"")))</f>
        <v/>
      </c>
      <c r="C109" s="259" t="str">
        <f>IF(ISBLANK(D109),"",IF(ISTEXT(D109),LARGE(C11:C108,1)+1,0))</f>
        <v/>
      </c>
      <c r="D109" s="238"/>
      <c r="E109" s="240"/>
      <c r="F109" s="239"/>
      <c r="G109" s="403"/>
      <c r="H109" s="403"/>
      <c r="I109" s="403"/>
      <c r="J109" s="404"/>
      <c r="L109" s="1">
        <f>ROW()</f>
        <v>109</v>
      </c>
      <c r="M109" s="245" t="str">
        <f>IF(ISBLANK(O109),"",IF(ISBLANK(Q109),"",IF(ISTEXT(Q109),(O95)&amp;" "&amp;INDEX(N12:N220,N95),"")))</f>
        <v/>
      </c>
      <c r="N109" s="259" t="str">
        <f>IF(ISBLANK(O109),"",IF(ISTEXT(O109),LARGE(N11:N108,1)+1,0))</f>
        <v/>
      </c>
      <c r="O109" s="238"/>
      <c r="P109" s="240"/>
      <c r="Q109" s="239"/>
      <c r="R109" s="403"/>
      <c r="S109" s="403"/>
      <c r="T109" s="403"/>
      <c r="U109" s="404"/>
      <c r="V109" s="227"/>
      <c r="W109" s="280">
        <f t="array" ref="W109">IFERROR(SMALL(IF(F11:F220="x",ROW(C11:C220)),ROWS(12:109)),0)</f>
        <v>0</v>
      </c>
      <c r="X109" s="84">
        <f>IF(W109=0,0,VLOOKUP(W109,A11:G220,2))</f>
        <v>0</v>
      </c>
      <c r="Y109" s="263">
        <f>IF(W109=0,0,VLOOKUP(W109,A11:G220,7))</f>
        <v>0</v>
      </c>
      <c r="Z109" s="273"/>
      <c r="AA109" s="273"/>
      <c r="AB109" s="271"/>
      <c r="AC109" s="279"/>
      <c r="AD109" s="280">
        <f t="array" ref="AD109">IFERROR(SMALL(IF(Q11:Q220="x",ROW(N11:N220)),ROWS(12:109)),0)</f>
        <v>0</v>
      </c>
      <c r="AE109" s="84">
        <f>IF(AD109=0,0,VLOOKUP(AD109,L11:R220,2))</f>
        <v>0</v>
      </c>
      <c r="AF109" s="263">
        <f>IF(AD109=0,0,VLOOKUP(AD109,L11:R220,7))</f>
        <v>0</v>
      </c>
      <c r="AG109" s="268"/>
      <c r="AH109" s="268"/>
      <c r="AI109" s="270"/>
    </row>
    <row r="110" spans="1:35" ht="20.100000000000001" customHeight="1" x14ac:dyDescent="0.25">
      <c r="A110" s="1">
        <f>ROW()</f>
        <v>110</v>
      </c>
      <c r="B110" s="245" t="str">
        <f>IF(ISBLANK(D110),"",IF(ISBLANK(F110),"",IF(ISTEXT(F110),(D95)&amp;" "&amp;INDEX(C12:C220,C95),"")))</f>
        <v/>
      </c>
      <c r="C110" s="259" t="str">
        <f>IF(ISBLANK(D110),"",IF(ISTEXT(D110),LARGE(C11:C109,1)+1,0))</f>
        <v/>
      </c>
      <c r="D110" s="238"/>
      <c r="E110" s="240"/>
      <c r="F110" s="239"/>
      <c r="G110" s="403"/>
      <c r="H110" s="403"/>
      <c r="I110" s="403"/>
      <c r="J110" s="404"/>
      <c r="L110" s="1">
        <f>ROW()</f>
        <v>110</v>
      </c>
      <c r="M110" s="245" t="str">
        <f>IF(ISBLANK(O110),"",IF(ISBLANK(Q110),"",IF(ISTEXT(Q110),(O95)&amp;" "&amp;INDEX(N12:N220,N95),"")))</f>
        <v/>
      </c>
      <c r="N110" s="259" t="str">
        <f>IF(ISBLANK(O110),"",IF(ISTEXT(O110),LARGE(N11:N109,1)+1,0))</f>
        <v/>
      </c>
      <c r="O110" s="238"/>
      <c r="P110" s="240"/>
      <c r="Q110" s="239"/>
      <c r="R110" s="403"/>
      <c r="S110" s="403"/>
      <c r="T110" s="403"/>
      <c r="U110" s="404"/>
      <c r="V110" s="227"/>
      <c r="W110" s="280">
        <f t="array" ref="W110">IFERROR(SMALL(IF(F11:F220="x",ROW(C11:C220)),ROWS(12:110)),0)</f>
        <v>0</v>
      </c>
      <c r="X110" s="84">
        <f>IF(W110=0,0,VLOOKUP(W110,A11:G220,2))</f>
        <v>0</v>
      </c>
      <c r="Y110" s="263">
        <f>IF(W110=0,0,VLOOKUP(W110,A11:G220,7))</f>
        <v>0</v>
      </c>
      <c r="Z110" s="273"/>
      <c r="AA110" s="273"/>
      <c r="AB110" s="271"/>
      <c r="AC110" s="279"/>
      <c r="AD110" s="280">
        <f t="array" ref="AD110">IFERROR(SMALL(IF(Q11:Q220="x",ROW(N11:N220)),ROWS(12:110)),0)</f>
        <v>0</v>
      </c>
      <c r="AE110" s="84">
        <f>IF(AD110=0,0,VLOOKUP(AD110,L11:R220,2))</f>
        <v>0</v>
      </c>
      <c r="AF110" s="263">
        <f>IF(AD110=0,0,VLOOKUP(AD110,L11:R220,7))</f>
        <v>0</v>
      </c>
      <c r="AG110" s="268"/>
      <c r="AH110" s="268"/>
      <c r="AI110" s="270"/>
    </row>
    <row r="111" spans="1:35" ht="20.100000000000001" customHeight="1" x14ac:dyDescent="0.25">
      <c r="A111" s="1">
        <f>ROW()</f>
        <v>111</v>
      </c>
      <c r="B111" s="245" t="str">
        <f>IF(ISBLANK(D111),"",IF(ISBLANK(F111),"",IF(ISTEXT(F111),(D95)&amp;" "&amp;INDEX(C12:C220,C95),"")))</f>
        <v/>
      </c>
      <c r="C111" s="259" t="str">
        <f>IF(ISBLANK(D111),"",IF(ISTEXT(D111),LARGE(C11:C110,1)+1,0))</f>
        <v/>
      </c>
      <c r="D111" s="238"/>
      <c r="E111" s="240"/>
      <c r="F111" s="239"/>
      <c r="G111" s="403"/>
      <c r="H111" s="403"/>
      <c r="I111" s="403"/>
      <c r="J111" s="404"/>
      <c r="L111" s="1">
        <f>ROW()</f>
        <v>111</v>
      </c>
      <c r="M111" s="245" t="str">
        <f>IF(ISBLANK(O111),"",IF(ISBLANK(Q111),"",IF(ISTEXT(Q111),(O95)&amp;" "&amp;INDEX(N12:N220,N95),"")))</f>
        <v/>
      </c>
      <c r="N111" s="259" t="str">
        <f>IF(ISBLANK(O111),"",IF(ISTEXT(O111),LARGE(N11:N110,1)+1,0))</f>
        <v/>
      </c>
      <c r="O111" s="238"/>
      <c r="P111" s="240"/>
      <c r="Q111" s="239"/>
      <c r="R111" s="403"/>
      <c r="S111" s="403"/>
      <c r="T111" s="403"/>
      <c r="U111" s="404"/>
      <c r="V111" s="227"/>
      <c r="W111" s="280">
        <f t="array" ref="W111">IFERROR(SMALL(IF(F11:F220="x",ROW(C11:C220)),ROWS(12:111)),0)</f>
        <v>0</v>
      </c>
      <c r="X111" s="84">
        <f>IF(W111=0,0,VLOOKUP(W111,A11:G220,2))</f>
        <v>0</v>
      </c>
      <c r="Y111" s="263">
        <f>IF(W111=0,0,VLOOKUP(W111,A11:G220,7))</f>
        <v>0</v>
      </c>
      <c r="Z111" s="273"/>
      <c r="AA111" s="273"/>
      <c r="AB111" s="271"/>
      <c r="AC111" s="279"/>
      <c r="AD111" s="280">
        <f t="array" ref="AD111">IFERROR(SMALL(IF(Q11:Q220="x",ROW(N11:N220)),ROWS(12:111)),0)</f>
        <v>0</v>
      </c>
      <c r="AE111" s="84">
        <f>IF(AD111=0,0,VLOOKUP(AD111,L11:R220,2))</f>
        <v>0</v>
      </c>
      <c r="AF111" s="263">
        <f>IF(AD111=0,0,VLOOKUP(AD111,L11:R220,7))</f>
        <v>0</v>
      </c>
      <c r="AG111" s="268"/>
      <c r="AH111" s="268"/>
      <c r="AI111" s="270"/>
    </row>
    <row r="112" spans="1:35" ht="20.100000000000001" customHeight="1" x14ac:dyDescent="0.25">
      <c r="A112" s="1">
        <f>ROW()</f>
        <v>112</v>
      </c>
      <c r="B112" s="245" t="str">
        <f>IF(ISBLANK(D112),"",IF(ISBLANK(F112),"",IF(ISTEXT(F112),(D95)&amp;" "&amp;INDEX(C12:C220,C95),"")))</f>
        <v/>
      </c>
      <c r="C112" s="259" t="str">
        <f>IF(ISBLANK(D112),"",IF(ISTEXT(D112),LARGE(C11:C111,1)+1,0))</f>
        <v/>
      </c>
      <c r="D112" s="238"/>
      <c r="E112" s="240"/>
      <c r="F112" s="239"/>
      <c r="G112" s="403"/>
      <c r="H112" s="403"/>
      <c r="I112" s="403"/>
      <c r="J112" s="404"/>
      <c r="L112" s="1">
        <f>ROW()</f>
        <v>112</v>
      </c>
      <c r="M112" s="245" t="str">
        <f>IF(ISBLANK(O112),"",IF(ISBLANK(Q112),"",IF(ISTEXT(Q112),(O95)&amp;" "&amp;INDEX(N12:N220,N95),"")))</f>
        <v/>
      </c>
      <c r="N112" s="259" t="str">
        <f>IF(ISBLANK(O112),"",IF(ISTEXT(O112),LARGE(N11:N111,1)+1,0))</f>
        <v/>
      </c>
      <c r="O112" s="238"/>
      <c r="P112" s="240"/>
      <c r="Q112" s="239"/>
      <c r="R112" s="403"/>
      <c r="S112" s="403"/>
      <c r="T112" s="403"/>
      <c r="U112" s="404"/>
      <c r="V112" s="227"/>
      <c r="W112" s="280">
        <f t="array" ref="W112">IFERROR(SMALL(IF(F11:F220="x",ROW(C11:C220)),ROWS(12:112)),0)</f>
        <v>0</v>
      </c>
      <c r="X112" s="84">
        <f>IF(W112=0,0,VLOOKUP(W112,A11:G220,2))</f>
        <v>0</v>
      </c>
      <c r="Y112" s="263">
        <f>IF(W112=0,0,VLOOKUP(W112,A11:G220,7))</f>
        <v>0</v>
      </c>
      <c r="Z112" s="273"/>
      <c r="AA112" s="273"/>
      <c r="AB112" s="271"/>
      <c r="AC112" s="279"/>
      <c r="AD112" s="280">
        <f t="array" ref="AD112">IFERROR(SMALL(IF(Q11:Q220="x",ROW(N11:N220)),ROWS(12:112)),0)</f>
        <v>0</v>
      </c>
      <c r="AE112" s="84">
        <f>IF(AD112=0,0,VLOOKUP(AD112,L11:R220,2))</f>
        <v>0</v>
      </c>
      <c r="AF112" s="263">
        <f>IF(AD112=0,0,VLOOKUP(AD112,L11:R220,7))</f>
        <v>0</v>
      </c>
      <c r="AG112" s="268"/>
      <c r="AH112" s="268"/>
      <c r="AI112" s="270"/>
    </row>
    <row r="113" spans="1:35" ht="20.100000000000001" customHeight="1" x14ac:dyDescent="0.25">
      <c r="A113" s="1">
        <f>ROW()</f>
        <v>113</v>
      </c>
      <c r="B113" s="245" t="str">
        <f>IF(ISBLANK(D113),"",IF(ISBLANK(F113),"",IF(ISTEXT(F113),(D95)&amp;" "&amp;INDEX(C12:C220,C95),"")))</f>
        <v/>
      </c>
      <c r="C113" s="259" t="str">
        <f>IF(ISBLANK(D113),"",IF(ISTEXT(D113),LARGE(C11:C112,1)+1,0))</f>
        <v/>
      </c>
      <c r="D113" s="238"/>
      <c r="E113" s="240"/>
      <c r="F113" s="239"/>
      <c r="G113" s="403"/>
      <c r="H113" s="403"/>
      <c r="I113" s="403"/>
      <c r="J113" s="404"/>
      <c r="L113" s="1">
        <f>ROW()</f>
        <v>113</v>
      </c>
      <c r="M113" s="245" t="str">
        <f>IF(ISBLANK(O113),"",IF(ISBLANK(Q113),"",IF(ISTEXT(Q113),(O95)&amp;" "&amp;INDEX(N12:N220,N95),"")))</f>
        <v/>
      </c>
      <c r="N113" s="259" t="str">
        <f>IF(ISBLANK(O113),"",IF(ISTEXT(O113),LARGE(N11:N112,1)+1,0))</f>
        <v/>
      </c>
      <c r="O113" s="238"/>
      <c r="P113" s="240"/>
      <c r="Q113" s="239"/>
      <c r="R113" s="403"/>
      <c r="S113" s="403"/>
      <c r="T113" s="403"/>
      <c r="U113" s="404"/>
      <c r="V113" s="227"/>
      <c r="W113" s="280">
        <f t="array" ref="W113">IFERROR(SMALL(IF(F11:F220="x",ROW(C11:C220)),ROWS(12:113)),0)</f>
        <v>0</v>
      </c>
      <c r="X113" s="84">
        <f>IF(W113=0,0,VLOOKUP(W113,A11:G220,2))</f>
        <v>0</v>
      </c>
      <c r="Y113" s="263">
        <f>IF(W113=0,0,VLOOKUP(W113,A11:G220,7))</f>
        <v>0</v>
      </c>
      <c r="Z113" s="273"/>
      <c r="AA113" s="273"/>
      <c r="AB113" s="271"/>
      <c r="AC113" s="279"/>
      <c r="AD113" s="280">
        <f t="array" ref="AD113">IFERROR(SMALL(IF(Q11:Q220="x",ROW(N11:N220)),ROWS(12:113)),0)</f>
        <v>0</v>
      </c>
      <c r="AE113" s="84">
        <f>IF(AD113=0,0,VLOOKUP(AD113,L11:R220,2))</f>
        <v>0</v>
      </c>
      <c r="AF113" s="263">
        <f>IF(AD113=0,0,VLOOKUP(AD113,L11:R220,7))</f>
        <v>0</v>
      </c>
      <c r="AG113" s="268"/>
      <c r="AH113" s="268"/>
      <c r="AI113" s="270"/>
    </row>
    <row r="114" spans="1:35" ht="20.100000000000001" customHeight="1" x14ac:dyDescent="0.25">
      <c r="A114" s="1">
        <f>ROW()</f>
        <v>114</v>
      </c>
      <c r="B114" s="245" t="str">
        <f>IF(ISBLANK(D114),"",IF(ISBLANK(F114),"",IF(ISTEXT(F114),(D95)&amp;" "&amp;INDEX(C12:C220,C95),"")))</f>
        <v/>
      </c>
      <c r="C114" s="259" t="str">
        <f>IF(ISBLANK(D114),"",IF(ISTEXT(D114),LARGE(C11:C113,1)+1,0))</f>
        <v/>
      </c>
      <c r="D114" s="238"/>
      <c r="E114" s="240"/>
      <c r="F114" s="239"/>
      <c r="G114" s="403"/>
      <c r="H114" s="403"/>
      <c r="I114" s="403"/>
      <c r="J114" s="404"/>
      <c r="L114" s="1">
        <f>ROW()</f>
        <v>114</v>
      </c>
      <c r="M114" s="245" t="str">
        <f>IF(ISBLANK(O114),"",IF(ISBLANK(Q114),"",IF(ISTEXT(Q114),(O95)&amp;" "&amp;INDEX(N12:N220,N95),"")))</f>
        <v/>
      </c>
      <c r="N114" s="259" t="str">
        <f>IF(ISBLANK(O114),"",IF(ISTEXT(O114),LARGE(N11:N113,1)+1,0))</f>
        <v/>
      </c>
      <c r="O114" s="238"/>
      <c r="P114" s="240"/>
      <c r="Q114" s="239"/>
      <c r="R114" s="403"/>
      <c r="S114" s="403"/>
      <c r="T114" s="403"/>
      <c r="U114" s="404"/>
      <c r="V114" s="227"/>
      <c r="W114" s="280">
        <f t="array" ref="W114">IFERROR(SMALL(IF(F11:F220="x",ROW(C11:C220)),ROWS(12:114)),0)</f>
        <v>0</v>
      </c>
      <c r="X114" s="84">
        <f>IF(W114=0,0,VLOOKUP(W114,A11:G220,2))</f>
        <v>0</v>
      </c>
      <c r="Y114" s="263">
        <f>IF(W114=0,0,VLOOKUP(W114,A11:G220,7))</f>
        <v>0</v>
      </c>
      <c r="Z114" s="273"/>
      <c r="AA114" s="273"/>
      <c r="AB114" s="271"/>
      <c r="AC114" s="279"/>
      <c r="AD114" s="280">
        <f t="array" ref="AD114">IFERROR(SMALL(IF(Q11:Q220="x",ROW(N11:N220)),ROWS(12:114)),0)</f>
        <v>0</v>
      </c>
      <c r="AE114" s="84">
        <f>IF(AD114=0,0,VLOOKUP(AD114,L11:R220,2))</f>
        <v>0</v>
      </c>
      <c r="AF114" s="263">
        <f>IF(AD114=0,0,VLOOKUP(AD114,L11:R220,7))</f>
        <v>0</v>
      </c>
      <c r="AG114" s="268"/>
      <c r="AH114" s="268"/>
      <c r="AI114" s="270"/>
    </row>
    <row r="115" spans="1:35" ht="20.100000000000001" customHeight="1" thickBot="1" x14ac:dyDescent="0.3">
      <c r="A115" s="1">
        <f>ROW()</f>
        <v>115</v>
      </c>
      <c r="B115" s="245" t="str">
        <f>IF(ISBLANK(D115),"",IF(ISBLANK(F115),"",IF(ISTEXT(F115),(D95)&amp;" "&amp;INDEX(C12:C220,C95),"")))</f>
        <v/>
      </c>
      <c r="C115" s="259" t="str">
        <f>IF(ISBLANK(D115),"",IF(ISTEXT(D115),LARGE(C11:C114,1)+1,0))</f>
        <v/>
      </c>
      <c r="D115" s="238"/>
      <c r="E115" s="240"/>
      <c r="F115" s="239"/>
      <c r="G115" s="403"/>
      <c r="H115" s="403"/>
      <c r="I115" s="403"/>
      <c r="J115" s="404"/>
      <c r="L115" s="1">
        <f>ROW()</f>
        <v>115</v>
      </c>
      <c r="M115" s="245" t="str">
        <f>IF(ISBLANK(O115),"",IF(ISBLANK(Q115),"",IF(ISTEXT(Q115),(O95)&amp;" "&amp;INDEX(N12:N220,N95),"")))</f>
        <v/>
      </c>
      <c r="N115" s="259" t="str">
        <f>IF(ISBLANK(O115),"",IF(ISTEXT(O115),LARGE(N11:N114,1)+1,0))</f>
        <v/>
      </c>
      <c r="O115" s="238"/>
      <c r="P115" s="240"/>
      <c r="Q115" s="239"/>
      <c r="R115" s="403"/>
      <c r="S115" s="403"/>
      <c r="T115" s="403"/>
      <c r="U115" s="404"/>
      <c r="V115" s="227"/>
      <c r="W115" s="280">
        <f t="array" ref="W115">IFERROR(SMALL(IF(F11:F220="x",ROW(C11:C220)),ROWS(12:115)),0)</f>
        <v>0</v>
      </c>
      <c r="X115" s="84">
        <f>IF(W115=0,0,VLOOKUP(W115,A11:G220,2))</f>
        <v>0</v>
      </c>
      <c r="Y115" s="263">
        <f>IF(W115=0,0,VLOOKUP(W115,A11:G220,7))</f>
        <v>0</v>
      </c>
      <c r="Z115" s="273"/>
      <c r="AA115" s="273"/>
      <c r="AB115" s="271"/>
      <c r="AC115" s="279"/>
      <c r="AD115" s="280">
        <f t="array" ref="AD115">IFERROR(SMALL(IF(Q11:Q220="x",ROW(N11:N220)),ROWS(12:115)),0)</f>
        <v>0</v>
      </c>
      <c r="AE115" s="84">
        <f>IF(AD115=0,0,VLOOKUP(AD115,L11:R220,2))</f>
        <v>0</v>
      </c>
      <c r="AF115" s="263">
        <f>IF(AD115=0,0,VLOOKUP(AD115,L11:R220,7))</f>
        <v>0</v>
      </c>
      <c r="AG115" s="268"/>
      <c r="AH115" s="268"/>
      <c r="AI115" s="270"/>
    </row>
    <row r="116" spans="1:35" ht="20.100000000000001" customHeight="1" thickBot="1" x14ac:dyDescent="0.3">
      <c r="A116" s="1">
        <f>ROW()</f>
        <v>116</v>
      </c>
      <c r="B116" s="281" t="s">
        <v>370</v>
      </c>
      <c r="C116" s="260">
        <v>0</v>
      </c>
      <c r="D116" s="242" t="s">
        <v>370</v>
      </c>
      <c r="E116" s="174" t="s">
        <v>154</v>
      </c>
      <c r="F116" s="175" t="s">
        <v>153</v>
      </c>
      <c r="G116" s="293" t="s">
        <v>45</v>
      </c>
      <c r="H116" s="294"/>
      <c r="I116" s="262">
        <f>COUNTA(E117:E136)</f>
        <v>0</v>
      </c>
      <c r="J116" s="246">
        <f>IF(I116=0,0,1/COUNTA(D117:D136)*I116)</f>
        <v>0</v>
      </c>
      <c r="L116" s="1">
        <f>ROW()</f>
        <v>116</v>
      </c>
      <c r="M116" s="281" t="s">
        <v>371</v>
      </c>
      <c r="N116" s="260"/>
      <c r="O116" s="242" t="s">
        <v>371</v>
      </c>
      <c r="P116" s="174" t="s">
        <v>154</v>
      </c>
      <c r="Q116" s="175" t="s">
        <v>153</v>
      </c>
      <c r="R116" s="293" t="s">
        <v>45</v>
      </c>
      <c r="S116" s="294"/>
      <c r="T116" s="262">
        <f>COUNTA(P117:P136)</f>
        <v>0</v>
      </c>
      <c r="U116" s="246">
        <f>IF(T116=0,0,1/COUNTA(O117:O136)*T116)</f>
        <v>0</v>
      </c>
      <c r="V116" s="227"/>
      <c r="W116" s="280">
        <f t="array" ref="W116">IFERROR(SMALL(IF(F11:F220="x",ROW(C11:C220)),ROWS(12:116)),0)</f>
        <v>0</v>
      </c>
      <c r="X116" s="84">
        <f>IF(W116=0,0,VLOOKUP(W116,A11:G220,2))</f>
        <v>0</v>
      </c>
      <c r="Y116" s="263">
        <f>IF(W116=0,0,VLOOKUP(W116,A11:G220,7))</f>
        <v>0</v>
      </c>
      <c r="Z116" s="273"/>
      <c r="AA116" s="273"/>
      <c r="AB116" s="271"/>
      <c r="AC116" s="279"/>
      <c r="AD116" s="280">
        <f t="array" ref="AD116">IFERROR(SMALL(IF(Q11:Q220="x",ROW(N11:N220)),ROWS(12:116)),0)</f>
        <v>0</v>
      </c>
      <c r="AE116" s="84">
        <f>IF(AD116=0,0,VLOOKUP(AD116,L11:R220,2))</f>
        <v>0</v>
      </c>
      <c r="AF116" s="263">
        <f>IF(AD116=0,0,VLOOKUP(AD116,L11:R220,7))</f>
        <v>0</v>
      </c>
      <c r="AG116" s="268"/>
      <c r="AH116" s="268"/>
      <c r="AI116" s="270"/>
    </row>
    <row r="117" spans="1:35" ht="20.100000000000001" customHeight="1" x14ac:dyDescent="0.25">
      <c r="A117" s="1">
        <f>ROW()</f>
        <v>117</v>
      </c>
      <c r="B117" s="245" t="str">
        <f>IF(ISBLANK(D117),"",IF(ISBLANK(F117),"",IF(ISTEXT(F117),(D116)&amp;" "&amp;INDEX(C12:C220,C116),"")))</f>
        <v/>
      </c>
      <c r="C117" s="259" t="str">
        <f>IF(ISBLANK(D117),"",IF(ISTEXT(D117),LARGE(C11:C116,1)+1,0))</f>
        <v/>
      </c>
      <c r="D117" s="241"/>
      <c r="E117" s="240"/>
      <c r="F117" s="239"/>
      <c r="G117" s="403"/>
      <c r="H117" s="403"/>
      <c r="I117" s="403"/>
      <c r="J117" s="404"/>
      <c r="L117" s="1">
        <f>ROW()</f>
        <v>117</v>
      </c>
      <c r="M117" s="245" t="str">
        <f>IF(ISBLANK(O117),"",IF(ISBLANK(Q117),"",IF(ISTEXT(Q117),(O116)&amp;" "&amp;INDEX(N12:N220,N116),"")))</f>
        <v/>
      </c>
      <c r="N117" s="259" t="str">
        <f>IF(ISBLANK(O117),"",IF(ISTEXT(O117),LARGE(N11:N116,1)+1,0))</f>
        <v/>
      </c>
      <c r="O117" s="241"/>
      <c r="P117" s="240"/>
      <c r="Q117" s="239"/>
      <c r="R117" s="403"/>
      <c r="S117" s="403"/>
      <c r="T117" s="403"/>
      <c r="U117" s="404"/>
      <c r="V117" s="230"/>
      <c r="W117" s="280">
        <f t="array" ref="W117">IFERROR(SMALL(IF(F11:F220="x",ROW(C11:C220)),ROWS(12:117)),0)</f>
        <v>0</v>
      </c>
      <c r="X117" s="84">
        <f>IF(W117=0,0,VLOOKUP(W117,A11:G220,2))</f>
        <v>0</v>
      </c>
      <c r="Y117" s="263">
        <f>IF(W117=0,0,VLOOKUP(W117,A11:G220,7))</f>
        <v>0</v>
      </c>
      <c r="Z117" s="273"/>
      <c r="AA117" s="273"/>
      <c r="AB117" s="271"/>
      <c r="AC117" s="279"/>
      <c r="AD117" s="280">
        <f t="array" ref="AD117">IFERROR(SMALL(IF(Q11:Q220="x",ROW(N11:N220)),ROWS(12:117)),0)</f>
        <v>0</v>
      </c>
      <c r="AE117" s="84">
        <f>IF(AD117=0,0,VLOOKUP(AD117,L11:R220,2))</f>
        <v>0</v>
      </c>
      <c r="AF117" s="263">
        <f>IF(AD117=0,0,VLOOKUP(AD117,L11:R220,7))</f>
        <v>0</v>
      </c>
      <c r="AG117" s="268"/>
      <c r="AH117" s="268"/>
      <c r="AI117" s="270"/>
    </row>
    <row r="118" spans="1:35" ht="20.100000000000001" customHeight="1" x14ac:dyDescent="0.25">
      <c r="A118" s="1">
        <f>ROW()</f>
        <v>118</v>
      </c>
      <c r="B118" s="245" t="str">
        <f>IF(ISBLANK(D118),"",IF(ISBLANK(F118),"",IF(ISTEXT(F118),(D116)&amp;" "&amp;INDEX(C12:C220,C116),"")))</f>
        <v/>
      </c>
      <c r="C118" s="259" t="str">
        <f>IF(ISBLANK(D118),"",IF(ISTEXT(D118),LARGE(C11:C117,1)+1,0))</f>
        <v/>
      </c>
      <c r="D118" s="237"/>
      <c r="E118" s="240"/>
      <c r="F118" s="239"/>
      <c r="G118" s="403"/>
      <c r="H118" s="403"/>
      <c r="I118" s="403"/>
      <c r="J118" s="404"/>
      <c r="L118" s="1">
        <f>ROW()</f>
        <v>118</v>
      </c>
      <c r="M118" s="245" t="str">
        <f>IF(ISBLANK(O118),"",IF(ISBLANK(Q118),"",IF(ISTEXT(Q118),(O116)&amp;" "&amp;INDEX(N12:N220,N116),"")))</f>
        <v/>
      </c>
      <c r="N118" s="259" t="str">
        <f>IF(ISBLANK(O118),"",IF(ISTEXT(O118),LARGE(N11:N117,1)+1,0))</f>
        <v/>
      </c>
      <c r="O118" s="237"/>
      <c r="P118" s="240"/>
      <c r="Q118" s="239"/>
      <c r="R118" s="403"/>
      <c r="S118" s="403"/>
      <c r="T118" s="403"/>
      <c r="U118" s="404"/>
      <c r="V118" s="227"/>
      <c r="W118" s="280">
        <f t="array" ref="W118">IFERROR(SMALL(IF(F11:F220="x",ROW(C11:C220)),ROWS(12:118)),0)</f>
        <v>0</v>
      </c>
      <c r="X118" s="84">
        <f>IF(W118=0,0,VLOOKUP(W118,A11:G220,2))</f>
        <v>0</v>
      </c>
      <c r="Y118" s="263">
        <f>IF(W118=0,0,VLOOKUP(W118,A11:G220,7))</f>
        <v>0</v>
      </c>
      <c r="Z118" s="273"/>
      <c r="AA118" s="273"/>
      <c r="AB118" s="271"/>
      <c r="AC118" s="279"/>
      <c r="AD118" s="280">
        <f t="array" ref="AD118">IFERROR(SMALL(IF(Q11:Q220="x",ROW(N11:N220)),ROWS(12:118)),0)</f>
        <v>0</v>
      </c>
      <c r="AE118" s="84">
        <f>IF(AD118=0,0,VLOOKUP(AD118,L11:R220,2))</f>
        <v>0</v>
      </c>
      <c r="AF118" s="263">
        <f>IF(AD118=0,0,VLOOKUP(AD118,L11:R220,7))</f>
        <v>0</v>
      </c>
      <c r="AG118" s="268"/>
      <c r="AH118" s="268"/>
      <c r="AI118" s="270"/>
    </row>
    <row r="119" spans="1:35" ht="20.100000000000001" customHeight="1" x14ac:dyDescent="0.25">
      <c r="A119" s="1">
        <f>ROW()</f>
        <v>119</v>
      </c>
      <c r="B119" s="245" t="str">
        <f>IF(ISBLANK(D119),"",IF(ISBLANK(F119),"",IF(ISTEXT(F119),(D116)&amp;" "&amp;INDEX(C12:C220,C116),"")))</f>
        <v/>
      </c>
      <c r="C119" s="259" t="str">
        <f>IF(ISBLANK(D119),"",IF(ISTEXT(D119),LARGE(C11:C118,1)+1,0))</f>
        <v/>
      </c>
      <c r="D119" s="238"/>
      <c r="E119" s="240"/>
      <c r="F119" s="239"/>
      <c r="G119" s="403"/>
      <c r="H119" s="403"/>
      <c r="I119" s="403"/>
      <c r="J119" s="404"/>
      <c r="L119" s="1">
        <f>ROW()</f>
        <v>119</v>
      </c>
      <c r="M119" s="245" t="str">
        <f>IF(ISBLANK(O119),"",IF(ISBLANK(Q119),"",IF(ISTEXT(Q119),(O116)&amp;" "&amp;INDEX(N12:N220,N116),"")))</f>
        <v/>
      </c>
      <c r="N119" s="259" t="str">
        <f>IF(ISBLANK(O119),"",IF(ISTEXT(O119),LARGE(N11:N118,1)+1,0))</f>
        <v/>
      </c>
      <c r="O119" s="238"/>
      <c r="P119" s="240"/>
      <c r="Q119" s="239"/>
      <c r="R119" s="403"/>
      <c r="S119" s="403"/>
      <c r="T119" s="403"/>
      <c r="U119" s="404"/>
      <c r="V119" s="227"/>
      <c r="W119" s="280">
        <f t="array" ref="W119">IFERROR(SMALL(IF(F11:F220="x",ROW(C11:C220)),ROWS(12:119)),0)</f>
        <v>0</v>
      </c>
      <c r="X119" s="84">
        <f>IF(W119=0,0,VLOOKUP(W119,A11:G220,2))</f>
        <v>0</v>
      </c>
      <c r="Y119" s="263">
        <f>IF(W119=0,0,VLOOKUP(W119,A11:G220,7))</f>
        <v>0</v>
      </c>
      <c r="Z119" s="273"/>
      <c r="AA119" s="273"/>
      <c r="AB119" s="271"/>
      <c r="AC119" s="279"/>
      <c r="AD119" s="280">
        <f t="array" ref="AD119">IFERROR(SMALL(IF(Q11:Q220="x",ROW(N11:N220)),ROWS(12:119)),0)</f>
        <v>0</v>
      </c>
      <c r="AE119" s="84">
        <f>IF(AD119=0,0,VLOOKUP(AD119,L11:R220,2))</f>
        <v>0</v>
      </c>
      <c r="AF119" s="263">
        <f>IF(AD119=0,0,VLOOKUP(AD119,L11:R220,7))</f>
        <v>0</v>
      </c>
      <c r="AG119" s="268"/>
      <c r="AH119" s="268"/>
      <c r="AI119" s="270"/>
    </row>
    <row r="120" spans="1:35" ht="20.100000000000001" customHeight="1" x14ac:dyDescent="0.25">
      <c r="A120" s="1">
        <f>ROW()</f>
        <v>120</v>
      </c>
      <c r="B120" s="245" t="str">
        <f>IF(ISBLANK(D120),"",IF(ISBLANK(F120),"",IF(ISTEXT(F120),(D116)&amp;" "&amp;INDEX(C12:C220,C116),"")))</f>
        <v/>
      </c>
      <c r="C120" s="259" t="str">
        <f>IF(ISBLANK(D120),"",IF(ISTEXT(D120),LARGE(C11:C119,1)+1,0))</f>
        <v/>
      </c>
      <c r="D120" s="238"/>
      <c r="E120" s="240"/>
      <c r="F120" s="239"/>
      <c r="G120" s="403"/>
      <c r="H120" s="403"/>
      <c r="I120" s="403"/>
      <c r="J120" s="404"/>
      <c r="L120" s="1">
        <f>ROW()</f>
        <v>120</v>
      </c>
      <c r="M120" s="245" t="str">
        <f>IF(ISBLANK(O120),"",IF(ISBLANK(Q120),"",IF(ISTEXT(Q120),(O116)&amp;" "&amp;INDEX(N12:N220,N116),"")))</f>
        <v/>
      </c>
      <c r="N120" s="259" t="str">
        <f>IF(ISBLANK(O120),"",IF(ISTEXT(O120),LARGE(N11:N119,1)+1,0))</f>
        <v/>
      </c>
      <c r="O120" s="238"/>
      <c r="P120" s="240"/>
      <c r="Q120" s="239"/>
      <c r="R120" s="403"/>
      <c r="S120" s="403"/>
      <c r="T120" s="403"/>
      <c r="U120" s="404"/>
      <c r="V120" s="227"/>
      <c r="W120" s="280">
        <f t="array" ref="W120">IFERROR(SMALL(IF(F11:F220="x",ROW(C11:C220)),ROWS(12:120)),0)</f>
        <v>0</v>
      </c>
      <c r="X120" s="84">
        <f>IF(W120=0,0,VLOOKUP(W120,A11:G220,2))</f>
        <v>0</v>
      </c>
      <c r="Y120" s="263">
        <f>IF(W120=0,0,VLOOKUP(W120,A11:G220,7))</f>
        <v>0</v>
      </c>
      <c r="Z120" s="273"/>
      <c r="AA120" s="273"/>
      <c r="AB120" s="271"/>
      <c r="AC120" s="279"/>
      <c r="AD120" s="280">
        <f t="array" ref="AD120">IFERROR(SMALL(IF(Q11:Q220="x",ROW(N11:N220)),ROWS(12:120)),0)</f>
        <v>0</v>
      </c>
      <c r="AE120" s="84">
        <f>IF(AD120=0,0,VLOOKUP(AD120,L11:R220,2))</f>
        <v>0</v>
      </c>
      <c r="AF120" s="263">
        <f>IF(AD120=0,0,VLOOKUP(AD120,L11:R220,7))</f>
        <v>0</v>
      </c>
      <c r="AG120" s="268"/>
      <c r="AH120" s="268"/>
      <c r="AI120" s="270"/>
    </row>
    <row r="121" spans="1:35" ht="20.100000000000001" customHeight="1" x14ac:dyDescent="0.25">
      <c r="A121" s="1">
        <f>ROW()</f>
        <v>121</v>
      </c>
      <c r="B121" s="245" t="str">
        <f>IF(ISBLANK(D121),"",IF(ISBLANK(F121),"",IF(ISTEXT(F121),(D116)&amp;" "&amp;INDEX(C12:C220,C116),"")))</f>
        <v/>
      </c>
      <c r="C121" s="259" t="str">
        <f>IF(ISBLANK(D121),"",IF(ISTEXT(D121),LARGE(C11:C120,1)+1,0))</f>
        <v/>
      </c>
      <c r="D121" s="238"/>
      <c r="E121" s="240"/>
      <c r="F121" s="239"/>
      <c r="G121" s="403"/>
      <c r="H121" s="403"/>
      <c r="I121" s="403"/>
      <c r="J121" s="404"/>
      <c r="L121" s="1">
        <f>ROW()</f>
        <v>121</v>
      </c>
      <c r="M121" s="245" t="str">
        <f>IF(ISBLANK(O121),"",IF(ISBLANK(Q121),"",IF(ISTEXT(Q121),(O116)&amp;" "&amp;INDEX(N12:N220,N116),"")))</f>
        <v/>
      </c>
      <c r="N121" s="259" t="str">
        <f>IF(ISBLANK(O121),"",IF(ISTEXT(O121),LARGE(N11:N120,1)+1,0))</f>
        <v/>
      </c>
      <c r="O121" s="238"/>
      <c r="P121" s="240"/>
      <c r="Q121" s="239"/>
      <c r="R121" s="403"/>
      <c r="S121" s="403"/>
      <c r="T121" s="403"/>
      <c r="U121" s="404"/>
      <c r="V121" s="227"/>
      <c r="W121" s="280">
        <f t="array" ref="W121">IFERROR(SMALL(IF(F11:F220="x",ROW(C11:C220)),ROWS(12:121)),0)</f>
        <v>0</v>
      </c>
      <c r="X121" s="84">
        <f>IF(W121=0,0,VLOOKUP(W121,A11:G220,2))</f>
        <v>0</v>
      </c>
      <c r="Y121" s="263">
        <f>IF(W121=0,0,VLOOKUP(W121,A11:G220,7))</f>
        <v>0</v>
      </c>
      <c r="Z121" s="273"/>
      <c r="AA121" s="273"/>
      <c r="AB121" s="271"/>
      <c r="AC121" s="279"/>
      <c r="AD121" s="280">
        <f t="array" ref="AD121">IFERROR(SMALL(IF(Q11:Q220="x",ROW(N11:N220)),ROWS(12:121)),0)</f>
        <v>0</v>
      </c>
      <c r="AE121" s="84">
        <f>IF(AD121=0,0,VLOOKUP(AD121,L11:R220,2))</f>
        <v>0</v>
      </c>
      <c r="AF121" s="263">
        <f>IF(AD121=0,0,VLOOKUP(AD121,L11:R220,7))</f>
        <v>0</v>
      </c>
      <c r="AG121" s="268"/>
      <c r="AH121" s="268"/>
      <c r="AI121" s="270"/>
    </row>
    <row r="122" spans="1:35" ht="20.100000000000001" customHeight="1" x14ac:dyDescent="0.25">
      <c r="A122" s="1">
        <f>ROW()</f>
        <v>122</v>
      </c>
      <c r="B122" s="245" t="str">
        <f>IF(ISBLANK(D122),"",IF(ISBLANK(F122),"",IF(ISTEXT(F122),(D116)&amp;" "&amp;INDEX(C12:C220,C116),"")))</f>
        <v/>
      </c>
      <c r="C122" s="259" t="str">
        <f>IF(ISBLANK(D122),"",IF(ISTEXT(D122),LARGE(C11:C121,1)+1,0))</f>
        <v/>
      </c>
      <c r="D122" s="238"/>
      <c r="E122" s="240"/>
      <c r="F122" s="239"/>
      <c r="G122" s="403"/>
      <c r="H122" s="403"/>
      <c r="I122" s="403"/>
      <c r="J122" s="404"/>
      <c r="L122" s="1">
        <f>ROW()</f>
        <v>122</v>
      </c>
      <c r="M122" s="245" t="str">
        <f>IF(ISBLANK(O122),"",IF(ISBLANK(Q122),"",IF(ISTEXT(Q122),(O116)&amp;" "&amp;INDEX(N12:N220,N116),"")))</f>
        <v/>
      </c>
      <c r="N122" s="259" t="str">
        <f>IF(ISBLANK(O122),"",IF(ISTEXT(O122),LARGE(N11:N121,1)+1,0))</f>
        <v/>
      </c>
      <c r="O122" s="238"/>
      <c r="P122" s="240"/>
      <c r="Q122" s="239"/>
      <c r="R122" s="403"/>
      <c r="S122" s="403"/>
      <c r="T122" s="403"/>
      <c r="U122" s="404"/>
      <c r="V122" s="227"/>
      <c r="W122" s="280">
        <f t="array" ref="W122">IFERROR(SMALL(IF(F11:F220="x",ROW(C11:C220)),ROWS(12:122)),0)</f>
        <v>0</v>
      </c>
      <c r="X122" s="84">
        <f>IF(W122=0,0,VLOOKUP(W122,A11:G220,2))</f>
        <v>0</v>
      </c>
      <c r="Y122" s="263">
        <f>IF(W122=0,0,VLOOKUP(W122,A11:G220,7))</f>
        <v>0</v>
      </c>
      <c r="Z122" s="273"/>
      <c r="AA122" s="273"/>
      <c r="AB122" s="271"/>
      <c r="AC122" s="279"/>
      <c r="AD122" s="280">
        <f t="array" ref="AD122">IFERROR(SMALL(IF(Q11:Q220="x",ROW(N11:N220)),ROWS(12:122)),0)</f>
        <v>0</v>
      </c>
      <c r="AE122" s="84">
        <f>IF(AD122=0,0,VLOOKUP(AD122,L11:R220,2))</f>
        <v>0</v>
      </c>
      <c r="AF122" s="263">
        <f>IF(AD122=0,0,VLOOKUP(AD122,L11:R220,7))</f>
        <v>0</v>
      </c>
      <c r="AG122" s="268"/>
      <c r="AH122" s="268"/>
      <c r="AI122" s="270"/>
    </row>
    <row r="123" spans="1:35" ht="20.100000000000001" customHeight="1" x14ac:dyDescent="0.25">
      <c r="A123" s="1">
        <f>ROW()</f>
        <v>123</v>
      </c>
      <c r="B123" s="245" t="str">
        <f>IF(ISBLANK(D123),"",IF(ISBLANK(F123),"",IF(ISTEXT(F123),(D116)&amp;" "&amp;INDEX(C12:C220,C116),"")))</f>
        <v/>
      </c>
      <c r="C123" s="259" t="str">
        <f>IF(ISBLANK(D123),"",IF(ISTEXT(D123),LARGE(C11:C122,1)+1,0))</f>
        <v/>
      </c>
      <c r="D123" s="238"/>
      <c r="E123" s="240"/>
      <c r="F123" s="239"/>
      <c r="G123" s="403"/>
      <c r="H123" s="403"/>
      <c r="I123" s="403"/>
      <c r="J123" s="404"/>
      <c r="L123" s="1">
        <f>ROW()</f>
        <v>123</v>
      </c>
      <c r="M123" s="245" t="str">
        <f>IF(ISBLANK(O123),"",IF(ISBLANK(Q123),"",IF(ISTEXT(Q123),(O116)&amp;" "&amp;INDEX(N12:N220,N116),"")))</f>
        <v/>
      </c>
      <c r="N123" s="259" t="str">
        <f>IF(ISBLANK(O123),"",IF(ISTEXT(O123),LARGE(N11:N122,1)+1,0))</f>
        <v/>
      </c>
      <c r="O123" s="238"/>
      <c r="P123" s="240"/>
      <c r="Q123" s="239"/>
      <c r="R123" s="403"/>
      <c r="S123" s="403"/>
      <c r="T123" s="403"/>
      <c r="U123" s="404"/>
      <c r="V123" s="227"/>
      <c r="W123" s="280">
        <f t="array" ref="W123">IFERROR(SMALL(IF(F11:F220="x",ROW(C11:C220)),ROWS(12:123)),0)</f>
        <v>0</v>
      </c>
      <c r="X123" s="84">
        <f>IF(W123=0,0,VLOOKUP(W123,A11:G220,2))</f>
        <v>0</v>
      </c>
      <c r="Y123" s="263">
        <f>IF(W123=0,0,VLOOKUP(W123,A11:G220,7))</f>
        <v>0</v>
      </c>
      <c r="Z123" s="273"/>
      <c r="AA123" s="273"/>
      <c r="AB123" s="271"/>
      <c r="AC123" s="279"/>
      <c r="AD123" s="280">
        <f t="array" ref="AD123">IFERROR(SMALL(IF(Q11:Q220="x",ROW(N11:N220)),ROWS(12:123)),0)</f>
        <v>0</v>
      </c>
      <c r="AE123" s="84">
        <f>IF(AD123=0,0,VLOOKUP(AD123,L11:R220,2))</f>
        <v>0</v>
      </c>
      <c r="AF123" s="263">
        <f>IF(AD123=0,0,VLOOKUP(AD123,L11:R220,7))</f>
        <v>0</v>
      </c>
      <c r="AG123" s="268"/>
      <c r="AH123" s="268"/>
      <c r="AI123" s="270"/>
    </row>
    <row r="124" spans="1:35" ht="20.100000000000001" customHeight="1" x14ac:dyDescent="0.25">
      <c r="A124" s="1">
        <f>ROW()</f>
        <v>124</v>
      </c>
      <c r="B124" s="245" t="str">
        <f>IF(ISBLANK(D124),"",IF(ISBLANK(F124),"",IF(ISTEXT(F124),(D116)&amp;" "&amp;INDEX(C12:C220,C116),"")))</f>
        <v/>
      </c>
      <c r="C124" s="259" t="str">
        <f>IF(ISBLANK(D124),"",IF(ISTEXT(D124),LARGE(C11:C123,1)+1,0))</f>
        <v/>
      </c>
      <c r="D124" s="238"/>
      <c r="E124" s="240"/>
      <c r="F124" s="239"/>
      <c r="G124" s="403"/>
      <c r="H124" s="403"/>
      <c r="I124" s="403"/>
      <c r="J124" s="404"/>
      <c r="L124" s="1">
        <f>ROW()</f>
        <v>124</v>
      </c>
      <c r="M124" s="245" t="str">
        <f>IF(ISBLANK(O124),"",IF(ISBLANK(Q124),"",IF(ISTEXT(Q124),(O116)&amp;" "&amp;INDEX(N12:N220,N116),"")))</f>
        <v/>
      </c>
      <c r="N124" s="259" t="str">
        <f>IF(ISBLANK(O124),"",IF(ISTEXT(O124),LARGE(N11:N123,1)+1,0))</f>
        <v/>
      </c>
      <c r="O124" s="238"/>
      <c r="P124" s="240"/>
      <c r="Q124" s="239"/>
      <c r="R124" s="403"/>
      <c r="S124" s="403"/>
      <c r="T124" s="403"/>
      <c r="U124" s="404"/>
      <c r="V124" s="227"/>
      <c r="W124" s="280">
        <f t="array" ref="W124">IFERROR(SMALL(IF(F11:F220="x",ROW(C11:C220)),ROWS(12:124)),0)</f>
        <v>0</v>
      </c>
      <c r="X124" s="84">
        <f>IF(W124=0,0,VLOOKUP(W124,A11:G220,2))</f>
        <v>0</v>
      </c>
      <c r="Y124" s="263">
        <f>IF(W124=0,0,VLOOKUP(W124,A11:G220,7))</f>
        <v>0</v>
      </c>
      <c r="Z124" s="273"/>
      <c r="AA124" s="273"/>
      <c r="AB124" s="271"/>
      <c r="AC124" s="279"/>
      <c r="AD124" s="280">
        <f t="array" ref="AD124">IFERROR(SMALL(IF(Q11:Q220="x",ROW(N11:N220)),ROWS(12:124)),0)</f>
        <v>0</v>
      </c>
      <c r="AE124" s="84">
        <f>IF(AD124=0,0,VLOOKUP(AD124,L11:R220,2))</f>
        <v>0</v>
      </c>
      <c r="AF124" s="263">
        <f>IF(AD124=0,0,VLOOKUP(AD124,L11:R220,7))</f>
        <v>0</v>
      </c>
      <c r="AG124" s="268"/>
      <c r="AH124" s="268"/>
      <c r="AI124" s="270"/>
    </row>
    <row r="125" spans="1:35" ht="20.100000000000001" customHeight="1" x14ac:dyDescent="0.25">
      <c r="A125" s="1">
        <f>ROW()</f>
        <v>125</v>
      </c>
      <c r="B125" s="245" t="str">
        <f>IF(ISBLANK(D125),"",IF(ISBLANK(F125),"",IF(ISTEXT(F125),(D116)&amp;" "&amp;INDEX(C12:C220,C116),"")))</f>
        <v/>
      </c>
      <c r="C125" s="259" t="str">
        <f>IF(ISBLANK(D125),"",IF(ISTEXT(D125),LARGE(C11:C124,1)+1,0))</f>
        <v/>
      </c>
      <c r="D125" s="238"/>
      <c r="E125" s="240"/>
      <c r="F125" s="239"/>
      <c r="G125" s="403"/>
      <c r="H125" s="403"/>
      <c r="I125" s="403"/>
      <c r="J125" s="404"/>
      <c r="L125" s="1">
        <f>ROW()</f>
        <v>125</v>
      </c>
      <c r="M125" s="245" t="str">
        <f>IF(ISBLANK(O125),"",IF(ISBLANK(Q125),"",IF(ISTEXT(Q125),(O116)&amp;" "&amp;INDEX(N12:N220,N116),"")))</f>
        <v/>
      </c>
      <c r="N125" s="259" t="str">
        <f>IF(ISBLANK(O125),"",IF(ISTEXT(O125),LARGE(N11:N124,1)+1,0))</f>
        <v/>
      </c>
      <c r="O125" s="238"/>
      <c r="P125" s="240"/>
      <c r="Q125" s="239"/>
      <c r="R125" s="403"/>
      <c r="S125" s="403"/>
      <c r="T125" s="403"/>
      <c r="U125" s="404"/>
      <c r="V125" s="227"/>
      <c r="W125" s="280">
        <f t="array" ref="W125">IFERROR(SMALL(IF(F11:F220="x",ROW(C11:C220)),ROWS(12:125)),0)</f>
        <v>0</v>
      </c>
      <c r="X125" s="84">
        <f>IF(W125=0,0,VLOOKUP(W125,A11:G220,2))</f>
        <v>0</v>
      </c>
      <c r="Y125" s="263">
        <f>IF(W125=0,0,VLOOKUP(W125,A11:G220,7))</f>
        <v>0</v>
      </c>
      <c r="Z125" s="273"/>
      <c r="AA125" s="273"/>
      <c r="AB125" s="271"/>
      <c r="AC125" s="279"/>
      <c r="AD125" s="280">
        <f t="array" ref="AD125">IFERROR(SMALL(IF(Q11:Q220="x",ROW(N11:N220)),ROWS(12:125)),0)</f>
        <v>0</v>
      </c>
      <c r="AE125" s="84">
        <f>IF(AD125=0,0,VLOOKUP(AD125,L11:R220,2))</f>
        <v>0</v>
      </c>
      <c r="AF125" s="263">
        <f>IF(AD125=0,0,VLOOKUP(AD125,L11:R220,7))</f>
        <v>0</v>
      </c>
      <c r="AG125" s="268"/>
      <c r="AH125" s="268"/>
      <c r="AI125" s="270"/>
    </row>
    <row r="126" spans="1:35" ht="20.100000000000001" customHeight="1" x14ac:dyDescent="0.25">
      <c r="A126" s="1">
        <f>ROW()</f>
        <v>126</v>
      </c>
      <c r="B126" s="245" t="str">
        <f>IF(ISBLANK(D126),"",IF(ISBLANK(F126),"",IF(ISTEXT(F126),(D116)&amp;" "&amp;INDEX(C12:C220,C116),"")))</f>
        <v/>
      </c>
      <c r="C126" s="259" t="str">
        <f>IF(ISBLANK(D126),"",IF(ISTEXT(D126),LARGE(C11:C125,1)+1,0))</f>
        <v/>
      </c>
      <c r="D126" s="238"/>
      <c r="E126" s="240"/>
      <c r="F126" s="239"/>
      <c r="G126" s="403"/>
      <c r="H126" s="403"/>
      <c r="I126" s="403"/>
      <c r="J126" s="404"/>
      <c r="L126" s="1">
        <f>ROW()</f>
        <v>126</v>
      </c>
      <c r="M126" s="245" t="str">
        <f>IF(ISBLANK(O126),"",IF(ISBLANK(Q126),"",IF(ISTEXT(Q126),(O116)&amp;" "&amp;INDEX(N12:N220,N116),"")))</f>
        <v/>
      </c>
      <c r="N126" s="259" t="str">
        <f>IF(ISBLANK(O126),"",IF(ISTEXT(O126),LARGE(N11:N125,1)+1,0))</f>
        <v/>
      </c>
      <c r="O126" s="238"/>
      <c r="P126" s="240"/>
      <c r="Q126" s="239"/>
      <c r="R126" s="403"/>
      <c r="S126" s="403"/>
      <c r="T126" s="403"/>
      <c r="U126" s="404"/>
      <c r="V126" s="227"/>
      <c r="W126" s="280">
        <f t="array" ref="W126">IFERROR(SMALL(IF(F11:F220="x",ROW(C11:C220)),ROWS(12:126)),0)</f>
        <v>0</v>
      </c>
      <c r="X126" s="84">
        <f>IF(W126=0,0,VLOOKUP(W126,A11:G220,2))</f>
        <v>0</v>
      </c>
      <c r="Y126" s="263">
        <f>IF(W126=0,0,VLOOKUP(W126,A11:G220,7))</f>
        <v>0</v>
      </c>
      <c r="Z126" s="273"/>
      <c r="AA126" s="273"/>
      <c r="AB126" s="271"/>
      <c r="AC126" s="279"/>
      <c r="AD126" s="280">
        <f t="array" ref="AD126">IFERROR(SMALL(IF(Q11:Q220="x",ROW(N11:N220)),ROWS(12:126)),0)</f>
        <v>0</v>
      </c>
      <c r="AE126" s="84">
        <f>IF(AD126=0,0,VLOOKUP(AD126,L11:R220,2))</f>
        <v>0</v>
      </c>
      <c r="AF126" s="263">
        <f>IF(AD126=0,0,VLOOKUP(AD126,L11:R220,7))</f>
        <v>0</v>
      </c>
      <c r="AG126" s="268"/>
      <c r="AH126" s="268"/>
      <c r="AI126" s="270"/>
    </row>
    <row r="127" spans="1:35" ht="20.100000000000001" customHeight="1" x14ac:dyDescent="0.25">
      <c r="A127" s="1">
        <f>ROW()</f>
        <v>127</v>
      </c>
      <c r="B127" s="245" t="str">
        <f>IF(ISBLANK(D127),"",IF(ISBLANK(F127),"",IF(ISTEXT(F127),(D116)&amp;" "&amp;INDEX(C12:C220,C116),"")))</f>
        <v/>
      </c>
      <c r="C127" s="259" t="str">
        <f>IF(ISBLANK(D127),"",IF(ISTEXT(D127),LARGE(C11:C126,1)+1,0))</f>
        <v/>
      </c>
      <c r="D127" s="238"/>
      <c r="E127" s="240"/>
      <c r="F127" s="239"/>
      <c r="G127" s="403"/>
      <c r="H127" s="403"/>
      <c r="I127" s="403"/>
      <c r="J127" s="404"/>
      <c r="L127" s="1">
        <f>ROW()</f>
        <v>127</v>
      </c>
      <c r="M127" s="245" t="str">
        <f>IF(ISBLANK(O127),"",IF(ISBLANK(Q127),"",IF(ISTEXT(Q127),(O116)&amp;" "&amp;INDEX(N12:N220,N116),"")))</f>
        <v/>
      </c>
      <c r="N127" s="259" t="str">
        <f>IF(ISBLANK(O127),"",IF(ISTEXT(O127),LARGE(N11:N126,1)+1,0))</f>
        <v/>
      </c>
      <c r="O127" s="238"/>
      <c r="P127" s="240"/>
      <c r="Q127" s="239"/>
      <c r="R127" s="403"/>
      <c r="S127" s="403"/>
      <c r="T127" s="403"/>
      <c r="U127" s="404"/>
      <c r="V127" s="227"/>
      <c r="W127" s="280">
        <f t="array" ref="W127">IFERROR(SMALL(IF(F11:F220="x",ROW(C11:C220)),ROWS(12:127)),0)</f>
        <v>0</v>
      </c>
      <c r="X127" s="84">
        <f>IF(W127=0,0,VLOOKUP(W127,A11:G220,2))</f>
        <v>0</v>
      </c>
      <c r="Y127" s="263">
        <f>IF(W127=0,0,VLOOKUP(W127,A11:G220,7))</f>
        <v>0</v>
      </c>
      <c r="Z127" s="273"/>
      <c r="AA127" s="273"/>
      <c r="AB127" s="271"/>
      <c r="AC127" s="279"/>
      <c r="AD127" s="280">
        <f t="array" ref="AD127">IFERROR(SMALL(IF(Q11:Q220="x",ROW(N11:N220)),ROWS(12:127)),0)</f>
        <v>0</v>
      </c>
      <c r="AE127" s="84">
        <f>IF(AD127=0,0,VLOOKUP(AD127,L11:R220,2))</f>
        <v>0</v>
      </c>
      <c r="AF127" s="263">
        <f>IF(AD127=0,0,VLOOKUP(AD127,L11:R220,7))</f>
        <v>0</v>
      </c>
      <c r="AG127" s="268"/>
      <c r="AH127" s="268"/>
      <c r="AI127" s="270"/>
    </row>
    <row r="128" spans="1:35" ht="20.100000000000001" customHeight="1" x14ac:dyDescent="0.25">
      <c r="A128" s="1">
        <f>ROW()</f>
        <v>128</v>
      </c>
      <c r="B128" s="245" t="str">
        <f>IF(ISBLANK(D128),"",IF(ISBLANK(F128),"",IF(ISTEXT(F128),(D116)&amp;" "&amp;INDEX(C12:C220,C116),"")))</f>
        <v/>
      </c>
      <c r="C128" s="259" t="str">
        <f>IF(ISBLANK(D128),"",IF(ISTEXT(D128),LARGE(C11:C127,1)+1,0))</f>
        <v/>
      </c>
      <c r="D128" s="238"/>
      <c r="E128" s="240"/>
      <c r="F128" s="239"/>
      <c r="G128" s="403"/>
      <c r="H128" s="403"/>
      <c r="I128" s="403"/>
      <c r="J128" s="404"/>
      <c r="L128" s="1">
        <f>ROW()</f>
        <v>128</v>
      </c>
      <c r="M128" s="245" t="str">
        <f>IF(ISBLANK(O128),"",IF(ISBLANK(Q128),"",IF(ISTEXT(Q128),(O116)&amp;" "&amp;INDEX(N12:N220,N116),"")))</f>
        <v/>
      </c>
      <c r="N128" s="259" t="str">
        <f>IF(ISBLANK(O128),"",IF(ISTEXT(O128),LARGE(N11:N127,1)+1,0))</f>
        <v/>
      </c>
      <c r="O128" s="238"/>
      <c r="P128" s="240"/>
      <c r="Q128" s="239"/>
      <c r="R128" s="403"/>
      <c r="S128" s="403"/>
      <c r="T128" s="403"/>
      <c r="U128" s="404"/>
      <c r="V128" s="227"/>
      <c r="W128" s="280">
        <f t="array" ref="W128">IFERROR(SMALL(IF(F11:F220="x",ROW(C11:C220)),ROWS(12:128)),0)</f>
        <v>0</v>
      </c>
      <c r="X128" s="84">
        <f>IF(W128=0,0,VLOOKUP(W128,A11:G220,2))</f>
        <v>0</v>
      </c>
      <c r="Y128" s="263">
        <f>IF(W128=0,0,VLOOKUP(W128,A11:G220,7))</f>
        <v>0</v>
      </c>
      <c r="Z128" s="273"/>
      <c r="AA128" s="273"/>
      <c r="AB128" s="271"/>
      <c r="AC128" s="279"/>
      <c r="AD128" s="280">
        <f t="array" ref="AD128">IFERROR(SMALL(IF(Q11:Q220="x",ROW(N11:N220)),ROWS(12:128)),0)</f>
        <v>0</v>
      </c>
      <c r="AE128" s="84">
        <f>IF(AD128=0,0,VLOOKUP(AD128,L11:R220,2))</f>
        <v>0</v>
      </c>
      <c r="AF128" s="263">
        <f>IF(AD128=0,0,VLOOKUP(AD128,L11:R220,7))</f>
        <v>0</v>
      </c>
      <c r="AG128" s="268"/>
      <c r="AH128" s="268"/>
      <c r="AI128" s="270"/>
    </row>
    <row r="129" spans="1:35" ht="20.100000000000001" customHeight="1" x14ac:dyDescent="0.25">
      <c r="A129" s="1">
        <f>ROW()</f>
        <v>129</v>
      </c>
      <c r="B129" s="245" t="str">
        <f>IF(ISBLANK(D129),"",IF(ISBLANK(F129),"",IF(ISTEXT(F129),(D116)&amp;" "&amp;INDEX(C12:C220,C116),"")))</f>
        <v/>
      </c>
      <c r="C129" s="259" t="str">
        <f>IF(ISBLANK(D129),"",IF(ISTEXT(D129),LARGE(C11:C128,1)+1,0))</f>
        <v/>
      </c>
      <c r="D129" s="238"/>
      <c r="E129" s="240"/>
      <c r="F129" s="239"/>
      <c r="G129" s="403"/>
      <c r="H129" s="403"/>
      <c r="I129" s="403"/>
      <c r="J129" s="404"/>
      <c r="L129" s="1">
        <f>ROW()</f>
        <v>129</v>
      </c>
      <c r="M129" s="245" t="str">
        <f>IF(ISBLANK(O129),"",IF(ISBLANK(Q129),"",IF(ISTEXT(Q129),(O116)&amp;" "&amp;INDEX(N12:N220,N116),"")))</f>
        <v/>
      </c>
      <c r="N129" s="259" t="str">
        <f>IF(ISBLANK(O129),"",IF(ISTEXT(O129),LARGE(N11:N128,1)+1,0))</f>
        <v/>
      </c>
      <c r="O129" s="238"/>
      <c r="P129" s="240"/>
      <c r="Q129" s="239"/>
      <c r="R129" s="403"/>
      <c r="S129" s="403"/>
      <c r="T129" s="403"/>
      <c r="U129" s="404"/>
      <c r="V129" s="227"/>
      <c r="W129" s="280">
        <f t="array" ref="W129">IFERROR(SMALL(IF(F11:F220="x",ROW(C11:C220)),ROWS(12:129)),0)</f>
        <v>0</v>
      </c>
      <c r="X129" s="84">
        <f>IF(W129=0,0,VLOOKUP(W129,A11:G220,2))</f>
        <v>0</v>
      </c>
      <c r="Y129" s="263">
        <f>IF(W129=0,0,VLOOKUP(W129,A11:G220,7))</f>
        <v>0</v>
      </c>
      <c r="Z129" s="273"/>
      <c r="AA129" s="273"/>
      <c r="AB129" s="271"/>
      <c r="AC129" s="279"/>
      <c r="AD129" s="280">
        <f t="array" ref="AD129">IFERROR(SMALL(IF(Q11:Q220="x",ROW(N11:N220)),ROWS(12:129)),0)</f>
        <v>0</v>
      </c>
      <c r="AE129" s="84">
        <f>IF(AD129=0,0,VLOOKUP(AD129,L11:R220,2))</f>
        <v>0</v>
      </c>
      <c r="AF129" s="263">
        <f>IF(AD129=0,0,VLOOKUP(AD129,L11:R220,7))</f>
        <v>0</v>
      </c>
      <c r="AG129" s="268"/>
      <c r="AH129" s="268"/>
      <c r="AI129" s="270"/>
    </row>
    <row r="130" spans="1:35" ht="20.100000000000001" customHeight="1" x14ac:dyDescent="0.25">
      <c r="A130" s="1">
        <f>ROW()</f>
        <v>130</v>
      </c>
      <c r="B130" s="245" t="str">
        <f>IF(ISBLANK(D130),"",IF(ISBLANK(F130),"",IF(ISTEXT(F130),(D116)&amp;" "&amp;INDEX(C12:C220,C116),"")))</f>
        <v/>
      </c>
      <c r="C130" s="259" t="str">
        <f>IF(ISBLANK(D130),"",IF(ISTEXT(D130),LARGE(C11:C129,1)+1,0))</f>
        <v/>
      </c>
      <c r="D130" s="238"/>
      <c r="E130" s="240"/>
      <c r="F130" s="239"/>
      <c r="G130" s="403"/>
      <c r="H130" s="403"/>
      <c r="I130" s="403"/>
      <c r="J130" s="404"/>
      <c r="L130" s="1">
        <f>ROW()</f>
        <v>130</v>
      </c>
      <c r="M130" s="245" t="str">
        <f>IF(ISBLANK(O130),"",IF(ISBLANK(Q130),"",IF(ISTEXT(Q130),(O116)&amp;" "&amp;INDEX(N12:N220,N116),"")))</f>
        <v/>
      </c>
      <c r="N130" s="259" t="str">
        <f>IF(ISBLANK(O130),"",IF(ISTEXT(O130),LARGE(N11:N129,1)+1,0))</f>
        <v/>
      </c>
      <c r="O130" s="238"/>
      <c r="P130" s="240"/>
      <c r="Q130" s="239"/>
      <c r="R130" s="403"/>
      <c r="S130" s="403"/>
      <c r="T130" s="403"/>
      <c r="U130" s="404"/>
      <c r="V130" s="227"/>
      <c r="W130" s="280">
        <f t="array" ref="W130">IFERROR(SMALL(IF(F11:F220="x",ROW(C11:C220)),ROWS(12:130)),0)</f>
        <v>0</v>
      </c>
      <c r="X130" s="266">
        <f>IF(W130=0,0,VLOOKUP(W130,A11:G220,2))</f>
        <v>0</v>
      </c>
      <c r="Y130" s="267">
        <f>IF(W130=0,0,VLOOKUP(W130,A11:G220,7))</f>
        <v>0</v>
      </c>
      <c r="Z130" s="274"/>
      <c r="AA130" s="275"/>
      <c r="AB130" s="276"/>
      <c r="AC130" s="278"/>
      <c r="AD130" s="280">
        <f t="array" ref="AD130">IFERROR(SMALL(IF(Q11:Q220="x",ROW(N11:N220)),ROWS(12:130)),0)</f>
        <v>0</v>
      </c>
      <c r="AE130" s="266">
        <f>IF(AD130=0,0,VLOOKUP(AD130,L11:R220,2))</f>
        <v>0</v>
      </c>
      <c r="AF130" s="267">
        <f>IF(AD130=0,0,VLOOKUP(AD130,L11:R220,7))</f>
        <v>0</v>
      </c>
      <c r="AG130" s="276"/>
      <c r="AH130" s="276"/>
      <c r="AI130" s="277"/>
    </row>
    <row r="131" spans="1:35" ht="20.100000000000001" customHeight="1" x14ac:dyDescent="0.25">
      <c r="A131" s="1">
        <f>ROW()</f>
        <v>131</v>
      </c>
      <c r="B131" s="245" t="str">
        <f>IF(ISBLANK(D131),"",IF(ISBLANK(F131),"",IF(ISTEXT(F131),(D116)&amp;" "&amp;INDEX(C12:C220,C116),"")))</f>
        <v/>
      </c>
      <c r="C131" s="259" t="str">
        <f>IF(ISBLANK(D131),"",IF(ISTEXT(D131),LARGE(C11:C130,1)+1,0))</f>
        <v/>
      </c>
      <c r="D131" s="238"/>
      <c r="E131" s="240"/>
      <c r="F131" s="239"/>
      <c r="G131" s="403"/>
      <c r="H131" s="403"/>
      <c r="I131" s="403"/>
      <c r="J131" s="404"/>
      <c r="L131" s="1">
        <f>ROW()</f>
        <v>131</v>
      </c>
      <c r="M131" s="245" t="str">
        <f>IF(ISBLANK(O131),"",IF(ISBLANK(Q131),"",IF(ISTEXT(Q131),(O116)&amp;" "&amp;INDEX(N12:N220,N116),"")))</f>
        <v/>
      </c>
      <c r="N131" s="259" t="str">
        <f>IF(ISBLANK(O131),"",IF(ISTEXT(O131),LARGE(N11:N130,1)+1,0))</f>
        <v/>
      </c>
      <c r="O131" s="238"/>
      <c r="P131" s="240"/>
      <c r="Q131" s="239"/>
      <c r="R131" s="403"/>
      <c r="S131" s="403"/>
      <c r="T131" s="403"/>
      <c r="U131" s="404"/>
      <c r="V131" s="227"/>
      <c r="W131" s="235"/>
      <c r="X131" s="235"/>
      <c r="Y131" s="235"/>
      <c r="Z131" s="235"/>
      <c r="AE131" s="235" t="str">
        <f>IF(ISERROR(W131),SMALL(IF(Q12:Q220="x",ROW(Q12:Q220)),ROWS(12:131)-SUM(ISNUMBER(W12:W131)*1)),"")</f>
        <v/>
      </c>
    </row>
    <row r="132" spans="1:35" ht="20.100000000000001" customHeight="1" x14ac:dyDescent="0.25">
      <c r="A132" s="1">
        <f>ROW()</f>
        <v>132</v>
      </c>
      <c r="B132" s="245" t="str">
        <f>IF(ISBLANK(D132),"",IF(ISBLANK(F132),"",IF(ISTEXT(F132),(D116)&amp;" "&amp;INDEX(C12:C220,C116),"")))</f>
        <v/>
      </c>
      <c r="C132" s="259" t="str">
        <f>IF(ISBLANK(D132),"",IF(ISTEXT(D132),LARGE(C11:C131,1)+1,0))</f>
        <v/>
      </c>
      <c r="D132" s="238"/>
      <c r="E132" s="240"/>
      <c r="F132" s="239"/>
      <c r="G132" s="403"/>
      <c r="H132" s="403"/>
      <c r="I132" s="403"/>
      <c r="J132" s="404"/>
      <c r="L132" s="1">
        <f>ROW()</f>
        <v>132</v>
      </c>
      <c r="M132" s="245" t="str">
        <f>IF(ISBLANK(O132),"",IF(ISBLANK(Q132),"",IF(ISTEXT(Q132),(O116)&amp;" "&amp;INDEX(N12:N220,N116),"")))</f>
        <v/>
      </c>
      <c r="N132" s="259" t="str">
        <f>IF(ISBLANK(O132),"",IF(ISTEXT(O132),LARGE(N11:N131,1)+1,0))</f>
        <v/>
      </c>
      <c r="O132" s="238"/>
      <c r="P132" s="240"/>
      <c r="Q132" s="239"/>
      <c r="R132" s="403"/>
      <c r="S132" s="403"/>
      <c r="T132" s="403"/>
      <c r="U132" s="404"/>
      <c r="V132" s="227"/>
      <c r="W132" s="235"/>
      <c r="X132" s="235"/>
      <c r="Y132" s="235"/>
      <c r="Z132" s="235"/>
    </row>
    <row r="133" spans="1:35" ht="20.100000000000001" customHeight="1" x14ac:dyDescent="0.25">
      <c r="A133" s="1">
        <f>ROW()</f>
        <v>133</v>
      </c>
      <c r="B133" s="245" t="str">
        <f>IF(ISBLANK(D133),"",IF(ISBLANK(F133),"",IF(ISTEXT(F133),(D116)&amp;" "&amp;INDEX(C12:C220,C116),"")))</f>
        <v/>
      </c>
      <c r="C133" s="259" t="str">
        <f>IF(ISBLANK(D133),"",IF(ISTEXT(D133),LARGE(C11:C132,1)+1,0))</f>
        <v/>
      </c>
      <c r="D133" s="238"/>
      <c r="E133" s="240"/>
      <c r="F133" s="239"/>
      <c r="G133" s="403"/>
      <c r="H133" s="403"/>
      <c r="I133" s="403"/>
      <c r="J133" s="404"/>
      <c r="L133" s="1">
        <f>ROW()</f>
        <v>133</v>
      </c>
      <c r="M133" s="245" t="str">
        <f>IF(ISBLANK(O133),"",IF(ISBLANK(Q133),"",IF(ISTEXT(Q133),(O116)&amp;" "&amp;INDEX(N12:N220,N116),"")))</f>
        <v/>
      </c>
      <c r="N133" s="259" t="str">
        <f>IF(ISBLANK(O133),"",IF(ISTEXT(O133),LARGE(N11:N132,1)+1,0))</f>
        <v/>
      </c>
      <c r="O133" s="238"/>
      <c r="P133" s="240"/>
      <c r="Q133" s="239"/>
      <c r="R133" s="403"/>
      <c r="S133" s="403"/>
      <c r="T133" s="403"/>
      <c r="U133" s="404"/>
      <c r="V133" s="227"/>
      <c r="W133" s="235"/>
      <c r="X133" s="235"/>
      <c r="Y133" s="235"/>
      <c r="Z133" s="235"/>
    </row>
    <row r="134" spans="1:35" ht="20.100000000000001" customHeight="1" x14ac:dyDescent="0.3">
      <c r="A134" s="1">
        <f>ROW()</f>
        <v>134</v>
      </c>
      <c r="B134" s="245" t="str">
        <f>IF(ISBLANK(D134),"",IF(ISBLANK(F134),"",IF(ISTEXT(F134),(D116)&amp;" "&amp;INDEX(C12:C220,C116),"")))</f>
        <v/>
      </c>
      <c r="C134" s="259" t="str">
        <f>IF(ISBLANK(D134),"",IF(ISTEXT(D134),LARGE(C11:C133,1)+1,0))</f>
        <v/>
      </c>
      <c r="D134" s="238"/>
      <c r="E134" s="240"/>
      <c r="F134" s="239"/>
      <c r="G134" s="403"/>
      <c r="H134" s="403"/>
      <c r="I134" s="403"/>
      <c r="J134" s="404"/>
      <c r="L134" s="1">
        <f>ROW()</f>
        <v>134</v>
      </c>
      <c r="M134" s="245" t="str">
        <f>IF(ISBLANK(O134),"",IF(ISBLANK(Q134),"",IF(ISTEXT(Q134),(O116)&amp;" "&amp;INDEX(N12:N220,N116),"")))</f>
        <v/>
      </c>
      <c r="N134" s="259" t="str">
        <f>IF(ISBLANK(O134),"",IF(ISTEXT(O134),LARGE(N11:N133,1)+1,0))</f>
        <v/>
      </c>
      <c r="O134" s="238"/>
      <c r="P134" s="240"/>
      <c r="Q134" s="239"/>
      <c r="R134" s="403"/>
      <c r="S134" s="403"/>
      <c r="T134" s="403"/>
      <c r="U134" s="404"/>
      <c r="V134" s="227"/>
      <c r="W134" s="219" t="s">
        <v>378</v>
      </c>
      <c r="X134" s="235"/>
      <c r="Y134" s="235"/>
      <c r="Z134" s="235"/>
    </row>
    <row r="135" spans="1:35" ht="20.100000000000001" customHeight="1" x14ac:dyDescent="0.3">
      <c r="A135" s="1">
        <f>ROW()</f>
        <v>135</v>
      </c>
      <c r="B135" s="245" t="str">
        <f>IF(ISBLANK(D135),"",IF(ISBLANK(F135),"",IF(ISTEXT(F135),(D116)&amp;" "&amp;INDEX(C12:C220,C116),"")))</f>
        <v/>
      </c>
      <c r="C135" s="259" t="str">
        <f>IF(ISBLANK(D135),"",IF(ISTEXT(D135),LARGE(C11:C134,1)+1,0))</f>
        <v/>
      </c>
      <c r="D135" s="238"/>
      <c r="E135" s="240"/>
      <c r="F135" s="239"/>
      <c r="G135" s="403"/>
      <c r="H135" s="403"/>
      <c r="I135" s="403"/>
      <c r="J135" s="404"/>
      <c r="L135" s="1">
        <f>ROW()</f>
        <v>135</v>
      </c>
      <c r="M135" s="245" t="str">
        <f>IF(ISBLANK(O135),"",IF(ISBLANK(Q135),"",IF(ISTEXT(Q135),(O116)&amp;" "&amp;INDEX(N12:N220,N116),"")))</f>
        <v/>
      </c>
      <c r="N135" s="259" t="str">
        <f>IF(ISBLANK(O135),"",IF(ISTEXT(O135),LARGE(N11:N134,1)+1,0))</f>
        <v/>
      </c>
      <c r="O135" s="238"/>
      <c r="P135" s="240"/>
      <c r="Q135" s="239"/>
      <c r="R135" s="403"/>
      <c r="S135" s="403"/>
      <c r="T135" s="403"/>
      <c r="U135" s="404"/>
      <c r="V135" s="225"/>
      <c r="W135" s="220" t="s">
        <v>356</v>
      </c>
      <c r="X135" s="235"/>
      <c r="Y135" s="235"/>
      <c r="Z135" s="235"/>
    </row>
    <row r="136" spans="1:35" ht="20.100000000000001" customHeight="1" thickBot="1" x14ac:dyDescent="0.3">
      <c r="A136" s="1">
        <f>ROW()</f>
        <v>136</v>
      </c>
      <c r="B136" s="245" t="str">
        <f>IF(ISBLANK(D136),"",IF(ISBLANK(F136),"",IF(ISTEXT(F136),(D116)&amp;" "&amp;INDEX(C12:C220,C116),"")))</f>
        <v/>
      </c>
      <c r="C136" s="259" t="str">
        <f>IF(ISBLANK(D136),"",IF(ISTEXT(D136),LARGE(C11:C135,1)+1,0))</f>
        <v/>
      </c>
      <c r="D136" s="238"/>
      <c r="E136" s="240"/>
      <c r="F136" s="239"/>
      <c r="G136" s="403"/>
      <c r="H136" s="403"/>
      <c r="I136" s="403"/>
      <c r="J136" s="404"/>
      <c r="L136" s="1">
        <f>ROW()</f>
        <v>136</v>
      </c>
      <c r="M136" s="245" t="str">
        <f>IF(ISBLANK(O136),"",IF(ISBLANK(Q136),"",IF(ISTEXT(Q136),(O116)&amp;" "&amp;INDEX(N12:N220,N116),"")))</f>
        <v/>
      </c>
      <c r="N136" s="259" t="str">
        <f>IF(ISBLANK(O136),"",IF(ISTEXT(O136),LARGE(N11:N135,1)+1,0))</f>
        <v/>
      </c>
      <c r="O136" s="238"/>
      <c r="P136" s="240"/>
      <c r="Q136" s="239"/>
      <c r="R136" s="403"/>
      <c r="S136" s="403"/>
      <c r="T136" s="403"/>
      <c r="U136" s="404"/>
      <c r="V136" s="227"/>
      <c r="W136"/>
      <c r="X136" s="235"/>
      <c r="Y136" s="235"/>
      <c r="Z136" s="235"/>
    </row>
    <row r="137" spans="1:35" ht="20.100000000000001" customHeight="1" thickBot="1" x14ac:dyDescent="0.35">
      <c r="A137" s="1">
        <f>ROW()</f>
        <v>137</v>
      </c>
      <c r="B137" s="281" t="s">
        <v>372</v>
      </c>
      <c r="C137" s="260">
        <v>0</v>
      </c>
      <c r="D137" s="242" t="s">
        <v>372</v>
      </c>
      <c r="E137" s="174" t="s">
        <v>154</v>
      </c>
      <c r="F137" s="175" t="s">
        <v>153</v>
      </c>
      <c r="G137" s="293" t="s">
        <v>45</v>
      </c>
      <c r="H137" s="294"/>
      <c r="I137" s="262">
        <f>COUNTA(E138:E157)</f>
        <v>0</v>
      </c>
      <c r="J137" s="246">
        <f>IF(I137=0,0,1/COUNTA(D138:D157)*I137)</f>
        <v>0</v>
      </c>
      <c r="L137" s="1">
        <f>ROW()</f>
        <v>137</v>
      </c>
      <c r="M137" s="281" t="s">
        <v>373</v>
      </c>
      <c r="N137" s="260"/>
      <c r="O137" s="242" t="s">
        <v>373</v>
      </c>
      <c r="P137" s="174" t="s">
        <v>154</v>
      </c>
      <c r="Q137" s="175" t="s">
        <v>153</v>
      </c>
      <c r="R137" s="293" t="s">
        <v>45</v>
      </c>
      <c r="S137" s="294"/>
      <c r="T137" s="262">
        <f>COUNTA(P138:P157)</f>
        <v>0</v>
      </c>
      <c r="U137" s="246">
        <f>IF(T137=0,0,1/COUNTA(O138:O157)*T137)</f>
        <v>0</v>
      </c>
      <c r="V137" s="227"/>
      <c r="W137" s="219" t="s">
        <v>379</v>
      </c>
      <c r="X137" s="235"/>
      <c r="Y137" s="235"/>
      <c r="Z137" s="235"/>
    </row>
    <row r="138" spans="1:35" ht="20.100000000000001" customHeight="1" x14ac:dyDescent="0.25">
      <c r="A138" s="1">
        <f>ROW()</f>
        <v>138</v>
      </c>
      <c r="B138" s="245" t="str">
        <f>IF(ISBLANK(D138),"",IF(ISBLANK(F138),"",IF(ISTEXT(F138),(D137)&amp;" "&amp;INDEX(C12:C220,C137),"")))</f>
        <v/>
      </c>
      <c r="C138" s="259" t="str">
        <f>IF(ISBLANK(D138),"",IF(ISTEXT(D138),LARGE(C11:C137,1)+1,0))</f>
        <v/>
      </c>
      <c r="D138" s="241"/>
      <c r="E138" s="240"/>
      <c r="F138" s="239"/>
      <c r="G138" s="403"/>
      <c r="H138" s="403"/>
      <c r="I138" s="403"/>
      <c r="J138" s="404"/>
      <c r="L138" s="1">
        <f>ROW()</f>
        <v>138</v>
      </c>
      <c r="M138" s="245" t="str">
        <f>IF(ISBLANK(O138),"",IF(ISBLANK(Q138),"",IF(ISTEXT(Q138),(O137)&amp;" "&amp;INDEX(N12:N220,N137),"")))</f>
        <v/>
      </c>
      <c r="N138" s="259" t="str">
        <f>IF(ISBLANK(O138),"",IF(ISTEXT(O138),LARGE(N11:N137,1)+1,0))</f>
        <v/>
      </c>
      <c r="O138" s="241"/>
      <c r="P138" s="240"/>
      <c r="Q138" s="239"/>
      <c r="R138" s="403"/>
      <c r="S138" s="403"/>
      <c r="T138" s="403"/>
      <c r="U138" s="404"/>
      <c r="V138" s="227"/>
      <c r="W138"/>
      <c r="X138" s="235"/>
      <c r="Y138" s="235"/>
      <c r="Z138" s="235"/>
    </row>
    <row r="139" spans="1:35" ht="20.100000000000001" customHeight="1" x14ac:dyDescent="0.25">
      <c r="A139" s="1">
        <f>ROW()</f>
        <v>139</v>
      </c>
      <c r="B139" s="245" t="str">
        <f>IF(ISBLANK(D139),"",IF(ISBLANK(F139),"",IF(ISTEXT(F139),(D137)&amp;" "&amp;INDEX(C12:C220,C137),"")))</f>
        <v/>
      </c>
      <c r="C139" s="259" t="str">
        <f>IF(ISBLANK(D139),"",IF(ISTEXT(D139),LARGE(C11:C138,1)+1,0))</f>
        <v/>
      </c>
      <c r="D139" s="237"/>
      <c r="E139" s="240"/>
      <c r="F139" s="239"/>
      <c r="G139" s="403"/>
      <c r="H139" s="403"/>
      <c r="I139" s="403"/>
      <c r="J139" s="404"/>
      <c r="L139" s="1">
        <f>ROW()</f>
        <v>139</v>
      </c>
      <c r="M139" s="245" t="str">
        <f>IF(ISBLANK(O139),"",IF(ISBLANK(Q139),"",IF(ISTEXT(Q139),(O137)&amp;" "&amp;INDEX(N12:N220,N137),"")))</f>
        <v/>
      </c>
      <c r="N139" s="259" t="str">
        <f>IF(ISBLANK(O139),"",IF(ISTEXT(O139),LARGE(N11:N138,1)+1,0))</f>
        <v/>
      </c>
      <c r="O139" s="237"/>
      <c r="P139" s="240"/>
      <c r="Q139" s="239"/>
      <c r="R139" s="403"/>
      <c r="S139" s="403"/>
      <c r="T139" s="403"/>
      <c r="U139" s="404"/>
      <c r="V139" s="227"/>
      <c r="X139" s="235"/>
      <c r="Y139" s="235"/>
      <c r="Z139" s="235"/>
    </row>
    <row r="140" spans="1:35" ht="20.100000000000001" customHeight="1" x14ac:dyDescent="0.25">
      <c r="A140" s="1">
        <f>ROW()</f>
        <v>140</v>
      </c>
      <c r="B140" s="245" t="str">
        <f>IF(ISBLANK(D140),"",IF(ISBLANK(F140),"",IF(ISTEXT(F140),(D137)&amp;" "&amp;INDEX(C12:C220,C137),"")))</f>
        <v/>
      </c>
      <c r="C140" s="259" t="str">
        <f>IF(ISBLANK(D140),"",IF(ISTEXT(D140),LARGE(C11:C139,1)+1,0))</f>
        <v/>
      </c>
      <c r="D140" s="238"/>
      <c r="E140" s="240"/>
      <c r="F140" s="239"/>
      <c r="G140" s="403"/>
      <c r="H140" s="403"/>
      <c r="I140" s="403"/>
      <c r="J140" s="404"/>
      <c r="L140" s="1">
        <f>ROW()</f>
        <v>140</v>
      </c>
      <c r="M140" s="245" t="str">
        <f>IF(ISBLANK(O140),"",IF(ISBLANK(Q140),"",IF(ISTEXT(Q140),(O137)&amp;" "&amp;INDEX(N12:N220,N137),"")))</f>
        <v/>
      </c>
      <c r="N140" s="259" t="str">
        <f>IF(ISBLANK(O140),"",IF(ISTEXT(O140),LARGE(N11:N139,1)+1,0))</f>
        <v/>
      </c>
      <c r="O140" s="238"/>
      <c r="P140" s="240"/>
      <c r="Q140" s="239"/>
      <c r="R140" s="403"/>
      <c r="S140" s="403"/>
      <c r="T140" s="403"/>
      <c r="U140" s="404"/>
      <c r="V140" s="227"/>
      <c r="W140" s="235"/>
      <c r="X140" s="235"/>
      <c r="Y140" s="235"/>
      <c r="Z140" s="235"/>
    </row>
    <row r="141" spans="1:35" ht="20.100000000000001" customHeight="1" x14ac:dyDescent="0.25">
      <c r="A141" s="1">
        <f>ROW()</f>
        <v>141</v>
      </c>
      <c r="B141" s="245" t="str">
        <f>IF(ISBLANK(D141),"",IF(ISBLANK(F141),"",IF(ISTEXT(F141),(D137)&amp;" "&amp;INDEX(C12:C220,C137),"")))</f>
        <v/>
      </c>
      <c r="C141" s="259" t="str">
        <f>IF(ISBLANK(D141),"",IF(ISTEXT(D141),LARGE(C11:C140,1)+1,0))</f>
        <v/>
      </c>
      <c r="D141" s="238"/>
      <c r="E141" s="240"/>
      <c r="F141" s="239"/>
      <c r="G141" s="403"/>
      <c r="H141" s="403"/>
      <c r="I141" s="403"/>
      <c r="J141" s="404"/>
      <c r="L141" s="1">
        <f>ROW()</f>
        <v>141</v>
      </c>
      <c r="M141" s="245" t="str">
        <f>IF(ISBLANK(O141),"",IF(ISBLANK(Q141),"",IF(ISTEXT(Q141),(O137)&amp;" "&amp;INDEX(N12:N220,N137),"")))</f>
        <v/>
      </c>
      <c r="N141" s="259" t="str">
        <f>IF(ISBLANK(O141),"",IF(ISTEXT(O141),LARGE(N11:N140,1)+1,0))</f>
        <v/>
      </c>
      <c r="O141" s="238"/>
      <c r="P141" s="240"/>
      <c r="Q141" s="239"/>
      <c r="R141" s="403"/>
      <c r="S141" s="403"/>
      <c r="T141" s="403"/>
      <c r="U141" s="404"/>
      <c r="V141" s="227"/>
      <c r="W141" s="235"/>
      <c r="X141" s="235"/>
      <c r="Y141" s="235"/>
      <c r="Z141" s="235"/>
    </row>
    <row r="142" spans="1:35" ht="20.100000000000001" customHeight="1" x14ac:dyDescent="0.25">
      <c r="A142" s="1">
        <f>ROW()</f>
        <v>142</v>
      </c>
      <c r="B142" s="245" t="str">
        <f>IF(ISBLANK(D142),"",IF(ISBLANK(F142),"",IF(ISTEXT(F142),(D137)&amp;" "&amp;INDEX(C12:C220,C137),"")))</f>
        <v/>
      </c>
      <c r="C142" s="259" t="str">
        <f>IF(ISBLANK(D142),"",IF(ISTEXT(D142),LARGE(C11:C141,1)+1,0))</f>
        <v/>
      </c>
      <c r="D142" s="238"/>
      <c r="E142" s="240"/>
      <c r="F142" s="239"/>
      <c r="G142" s="403"/>
      <c r="H142" s="403"/>
      <c r="I142" s="403"/>
      <c r="J142" s="404"/>
      <c r="L142" s="1">
        <f>ROW()</f>
        <v>142</v>
      </c>
      <c r="M142" s="245" t="str">
        <f>IF(ISBLANK(O142),"",IF(ISBLANK(Q142),"",IF(ISTEXT(Q142),(O137)&amp;" "&amp;INDEX(N12:N220,N137),"")))</f>
        <v/>
      </c>
      <c r="N142" s="259" t="str">
        <f>IF(ISBLANK(O142),"",IF(ISTEXT(O142),LARGE(N11:N141,1)+1,0))</f>
        <v/>
      </c>
      <c r="O142" s="238"/>
      <c r="P142" s="240"/>
      <c r="Q142" s="239"/>
      <c r="R142" s="403"/>
      <c r="S142" s="403"/>
      <c r="T142" s="403"/>
      <c r="U142" s="404"/>
      <c r="V142" s="227"/>
      <c r="W142" s="235"/>
      <c r="X142" s="235"/>
      <c r="Y142" s="235"/>
      <c r="Z142" s="235"/>
    </row>
    <row r="143" spans="1:35" ht="20.100000000000001" customHeight="1" x14ac:dyDescent="0.25">
      <c r="A143" s="1">
        <f>ROW()</f>
        <v>143</v>
      </c>
      <c r="B143" s="245" t="str">
        <f>IF(ISBLANK(D143),"",IF(ISBLANK(F143),"",IF(ISTEXT(F143),(D137)&amp;" "&amp;INDEX(C12:C220,C137),"")))</f>
        <v/>
      </c>
      <c r="C143" s="259" t="str">
        <f>IF(ISBLANK(D143),"",IF(ISTEXT(D143),LARGE(C11:C142,1)+1,0))</f>
        <v/>
      </c>
      <c r="D143" s="238"/>
      <c r="E143" s="240"/>
      <c r="F143" s="239"/>
      <c r="G143" s="403"/>
      <c r="H143" s="403"/>
      <c r="I143" s="403"/>
      <c r="J143" s="404"/>
      <c r="L143" s="1">
        <f>ROW()</f>
        <v>143</v>
      </c>
      <c r="M143" s="245" t="str">
        <f>IF(ISBLANK(O143),"",IF(ISBLANK(Q143),"",IF(ISTEXT(Q143),(O137)&amp;" "&amp;INDEX(N12:N220,N137),"")))</f>
        <v/>
      </c>
      <c r="N143" s="259" t="str">
        <f>IF(ISBLANK(O143),"",IF(ISTEXT(O143),LARGE(N11:N142,1)+1,0))</f>
        <v/>
      </c>
      <c r="O143" s="238"/>
      <c r="P143" s="240"/>
      <c r="Q143" s="239"/>
      <c r="R143" s="403"/>
      <c r="S143" s="403"/>
      <c r="T143" s="403"/>
      <c r="U143" s="404"/>
      <c r="V143" s="227"/>
      <c r="W143" s="235"/>
      <c r="X143" s="235"/>
      <c r="Y143" s="235"/>
      <c r="Z143" s="235"/>
    </row>
    <row r="144" spans="1:35" ht="20.100000000000001" customHeight="1" x14ac:dyDescent="0.25">
      <c r="A144" s="1">
        <f>ROW()</f>
        <v>144</v>
      </c>
      <c r="B144" s="245" t="str">
        <f>IF(ISBLANK(D144),"",IF(ISBLANK(F144),"",IF(ISTEXT(F144),(D137)&amp;" "&amp;INDEX(C12:C220,C137),"")))</f>
        <v/>
      </c>
      <c r="C144" s="259" t="str">
        <f>IF(ISBLANK(D144),"",IF(ISTEXT(D144),LARGE(C11:C143,1)+1,0))</f>
        <v/>
      </c>
      <c r="D144" s="238"/>
      <c r="E144" s="240"/>
      <c r="F144" s="239"/>
      <c r="G144" s="403"/>
      <c r="H144" s="403"/>
      <c r="I144" s="403"/>
      <c r="J144" s="404"/>
      <c r="L144" s="1">
        <f>ROW()</f>
        <v>144</v>
      </c>
      <c r="M144" s="245" t="str">
        <f>IF(ISBLANK(O144),"",IF(ISBLANK(Q144),"",IF(ISTEXT(Q144),(O137)&amp;" "&amp;INDEX(N12:N220,N137),"")))</f>
        <v/>
      </c>
      <c r="N144" s="259" t="str">
        <f>IF(ISBLANK(O144),"",IF(ISTEXT(O144),LARGE(N11:N143,1)+1,0))</f>
        <v/>
      </c>
      <c r="O144" s="238"/>
      <c r="P144" s="240"/>
      <c r="Q144" s="239"/>
      <c r="R144" s="403"/>
      <c r="S144" s="403"/>
      <c r="T144" s="403"/>
      <c r="U144" s="404"/>
      <c r="V144" s="227"/>
      <c r="W144" s="235"/>
      <c r="X144" s="235"/>
      <c r="Y144" s="235"/>
      <c r="Z144" s="235"/>
    </row>
    <row r="145" spans="1:26" ht="20.100000000000001" customHeight="1" x14ac:dyDescent="0.25">
      <c r="A145" s="1">
        <f>ROW()</f>
        <v>145</v>
      </c>
      <c r="B145" s="245" t="str">
        <f>IF(ISBLANK(D145),"",IF(ISBLANK(F145),"",IF(ISTEXT(F145),(D137)&amp;" "&amp;INDEX(C12:C220,C137),"")))</f>
        <v/>
      </c>
      <c r="C145" s="259" t="str">
        <f>IF(ISBLANK(D145),"",IF(ISTEXT(D145),LARGE(C11:C144,1)+1,0))</f>
        <v/>
      </c>
      <c r="D145" s="238"/>
      <c r="E145" s="240"/>
      <c r="F145" s="239"/>
      <c r="G145" s="403"/>
      <c r="H145" s="403"/>
      <c r="I145" s="403"/>
      <c r="J145" s="404"/>
      <c r="L145" s="1">
        <f>ROW()</f>
        <v>145</v>
      </c>
      <c r="M145" s="245" t="str">
        <f>IF(ISBLANK(O145),"",IF(ISBLANK(Q145),"",IF(ISTEXT(Q145),(O137)&amp;" "&amp;INDEX(N12:N220,N137),"")))</f>
        <v/>
      </c>
      <c r="N145" s="259" t="str">
        <f>IF(ISBLANK(O145),"",IF(ISTEXT(O145),LARGE(N11:N144,1)+1,0))</f>
        <v/>
      </c>
      <c r="O145" s="238"/>
      <c r="P145" s="240"/>
      <c r="Q145" s="239"/>
      <c r="R145" s="403"/>
      <c r="S145" s="403"/>
      <c r="T145" s="403"/>
      <c r="U145" s="404"/>
      <c r="V145" s="227"/>
      <c r="W145" s="235"/>
      <c r="X145" s="235"/>
      <c r="Y145" s="235"/>
      <c r="Z145" s="235"/>
    </row>
    <row r="146" spans="1:26" ht="20.100000000000001" customHeight="1" x14ac:dyDescent="0.25">
      <c r="A146" s="1">
        <f>ROW()</f>
        <v>146</v>
      </c>
      <c r="B146" s="245" t="str">
        <f>IF(ISBLANK(D146),"",IF(ISBLANK(F146),"",IF(ISTEXT(F146),(D137)&amp;" "&amp;INDEX(C12:C220,C137),"")))</f>
        <v/>
      </c>
      <c r="C146" s="259" t="str">
        <f>IF(ISBLANK(D146),"",IF(ISTEXT(D146),LARGE(C11:C145,1)+1,0))</f>
        <v/>
      </c>
      <c r="D146" s="238"/>
      <c r="E146" s="240"/>
      <c r="F146" s="239"/>
      <c r="G146" s="403"/>
      <c r="H146" s="403"/>
      <c r="I146" s="403"/>
      <c r="J146" s="404"/>
      <c r="L146" s="1">
        <f>ROW()</f>
        <v>146</v>
      </c>
      <c r="M146" s="245" t="str">
        <f>IF(ISBLANK(O146),"",IF(ISBLANK(Q146),"",IF(ISTEXT(Q146),(O137)&amp;" "&amp;INDEX(N12:N220,N137),"")))</f>
        <v/>
      </c>
      <c r="N146" s="259" t="str">
        <f>IF(ISBLANK(O146),"",IF(ISTEXT(O146),LARGE(N11:N145,1)+1,0))</f>
        <v/>
      </c>
      <c r="O146" s="238"/>
      <c r="P146" s="240"/>
      <c r="Q146" s="239"/>
      <c r="R146" s="403"/>
      <c r="S146" s="403"/>
      <c r="T146" s="403"/>
      <c r="U146" s="404"/>
      <c r="V146" s="227"/>
      <c r="W146" s="235"/>
      <c r="X146" s="235"/>
      <c r="Y146" s="235"/>
      <c r="Z146" s="235"/>
    </row>
    <row r="147" spans="1:26" ht="20.100000000000001" customHeight="1" x14ac:dyDescent="0.25">
      <c r="A147" s="1">
        <f>ROW()</f>
        <v>147</v>
      </c>
      <c r="B147" s="245" t="str">
        <f>IF(ISBLANK(D147),"",IF(ISBLANK(F147),"",IF(ISTEXT(F147),(D137)&amp;" "&amp;INDEX(C12:C220,C137),"")))</f>
        <v/>
      </c>
      <c r="C147" s="259" t="str">
        <f>IF(ISBLANK(D147),"",IF(ISTEXT(D147),LARGE(C11:C146,1)+1,0))</f>
        <v/>
      </c>
      <c r="D147" s="238"/>
      <c r="E147" s="240"/>
      <c r="F147" s="239"/>
      <c r="G147" s="403"/>
      <c r="H147" s="403"/>
      <c r="I147" s="403"/>
      <c r="J147" s="404"/>
      <c r="L147" s="1">
        <f>ROW()</f>
        <v>147</v>
      </c>
      <c r="M147" s="245" t="str">
        <f>IF(ISBLANK(O147),"",IF(ISBLANK(Q147),"",IF(ISTEXT(Q147),(O137)&amp;" "&amp;INDEX(N12:N220,N137),"")))</f>
        <v/>
      </c>
      <c r="N147" s="259" t="str">
        <f>IF(ISBLANK(O147),"",IF(ISTEXT(O147),LARGE(N11:N146,1)+1,0))</f>
        <v/>
      </c>
      <c r="O147" s="238"/>
      <c r="P147" s="240"/>
      <c r="Q147" s="239"/>
      <c r="R147" s="403"/>
      <c r="S147" s="403"/>
      <c r="T147" s="403"/>
      <c r="U147" s="404"/>
      <c r="V147" s="227"/>
      <c r="W147" s="235"/>
      <c r="X147" s="235"/>
      <c r="Y147" s="235"/>
      <c r="Z147" s="235"/>
    </row>
    <row r="148" spans="1:26" ht="20.100000000000001" customHeight="1" x14ac:dyDescent="0.25">
      <c r="A148" s="1">
        <f>ROW()</f>
        <v>148</v>
      </c>
      <c r="B148" s="245" t="str">
        <f>IF(ISBLANK(D148),"",IF(ISBLANK(F148),"",IF(ISTEXT(F148),(D137)&amp;" "&amp;INDEX(C12:C220,C137),"")))</f>
        <v/>
      </c>
      <c r="C148" s="259" t="str">
        <f>IF(ISBLANK(D148),"",IF(ISTEXT(D148),LARGE(C11:C147,1)+1,0))</f>
        <v/>
      </c>
      <c r="D148" s="238"/>
      <c r="E148" s="240"/>
      <c r="F148" s="239"/>
      <c r="G148" s="403"/>
      <c r="H148" s="403"/>
      <c r="I148" s="403"/>
      <c r="J148" s="404"/>
      <c r="L148" s="1">
        <f>ROW()</f>
        <v>148</v>
      </c>
      <c r="M148" s="245" t="str">
        <f>IF(ISBLANK(O148),"",IF(ISBLANK(Q148),"",IF(ISTEXT(Q148),(O137)&amp;" "&amp;INDEX(N12:N220,N137),"")))</f>
        <v/>
      </c>
      <c r="N148" s="259" t="str">
        <f>IF(ISBLANK(O148),"",IF(ISTEXT(O148),LARGE(N11:N147,1)+1,0))</f>
        <v/>
      </c>
      <c r="O148" s="238"/>
      <c r="P148" s="240"/>
      <c r="Q148" s="239"/>
      <c r="R148" s="403"/>
      <c r="S148" s="403"/>
      <c r="T148" s="403"/>
      <c r="U148" s="404"/>
      <c r="V148" s="227"/>
      <c r="W148" s="235"/>
      <c r="X148" s="235"/>
      <c r="Y148" s="235"/>
      <c r="Z148" s="235"/>
    </row>
    <row r="149" spans="1:26" ht="20.100000000000001" customHeight="1" x14ac:dyDescent="0.25">
      <c r="A149" s="1">
        <f>ROW()</f>
        <v>149</v>
      </c>
      <c r="B149" s="245" t="str">
        <f>IF(ISBLANK(D149),"",IF(ISBLANK(F149),"",IF(ISTEXT(F149),(D137)&amp;" "&amp;INDEX(C12:C220,C137),"")))</f>
        <v/>
      </c>
      <c r="C149" s="259" t="str">
        <f>IF(ISBLANK(D149),"",IF(ISTEXT(D149),LARGE(C11:C148,1)+1,0))</f>
        <v/>
      </c>
      <c r="D149" s="238"/>
      <c r="E149" s="240"/>
      <c r="F149" s="239"/>
      <c r="G149" s="403"/>
      <c r="H149" s="403"/>
      <c r="I149" s="403"/>
      <c r="J149" s="404"/>
      <c r="L149" s="1">
        <f>ROW()</f>
        <v>149</v>
      </c>
      <c r="M149" s="245" t="str">
        <f>IF(ISBLANK(O149),"",IF(ISBLANK(Q149),"",IF(ISTEXT(Q149),(O137)&amp;" "&amp;INDEX(N12:N220,N137),"")))</f>
        <v/>
      </c>
      <c r="N149" s="259" t="str">
        <f>IF(ISBLANK(O149),"",IF(ISTEXT(O149),LARGE(N11:N148,1)+1,0))</f>
        <v/>
      </c>
      <c r="O149" s="238"/>
      <c r="P149" s="240"/>
      <c r="Q149" s="239"/>
      <c r="R149" s="403"/>
      <c r="S149" s="403"/>
      <c r="T149" s="403"/>
      <c r="U149" s="404"/>
      <c r="V149" s="227"/>
      <c r="W149" s="235"/>
      <c r="X149" s="235"/>
      <c r="Y149" s="235"/>
      <c r="Z149" s="235"/>
    </row>
    <row r="150" spans="1:26" ht="20.100000000000001" customHeight="1" x14ac:dyDescent="0.25">
      <c r="A150" s="1">
        <f>ROW()</f>
        <v>150</v>
      </c>
      <c r="B150" s="245" t="str">
        <f>IF(ISBLANK(D150),"",IF(ISBLANK(F150),"",IF(ISTEXT(F150),(D137)&amp;" "&amp;INDEX(C12:C220,C137),"")))</f>
        <v/>
      </c>
      <c r="C150" s="259" t="str">
        <f>IF(ISBLANK(D150),"",IF(ISTEXT(D150),LARGE(C11:C149,1)+1,0))</f>
        <v/>
      </c>
      <c r="D150" s="238"/>
      <c r="E150" s="240"/>
      <c r="F150" s="239"/>
      <c r="G150" s="403"/>
      <c r="H150" s="403"/>
      <c r="I150" s="403"/>
      <c r="J150" s="404"/>
      <c r="L150" s="1">
        <f>ROW()</f>
        <v>150</v>
      </c>
      <c r="M150" s="245" t="str">
        <f>IF(ISBLANK(O150),"",IF(ISBLANK(Q150),"",IF(ISTEXT(Q150),(O137)&amp;" "&amp;INDEX(N12:N220,N137),"")))</f>
        <v/>
      </c>
      <c r="N150" s="259" t="str">
        <f>IF(ISBLANK(O150),"",IF(ISTEXT(O150),LARGE(N11:N149,1)+1,0))</f>
        <v/>
      </c>
      <c r="O150" s="238"/>
      <c r="P150" s="240"/>
      <c r="Q150" s="239"/>
      <c r="R150" s="403"/>
      <c r="S150" s="403"/>
      <c r="T150" s="403"/>
      <c r="U150" s="404"/>
      <c r="V150" s="227"/>
      <c r="W150" s="235"/>
      <c r="X150" s="235"/>
      <c r="Y150" s="235"/>
      <c r="Z150" s="235"/>
    </row>
    <row r="151" spans="1:26" ht="20.100000000000001" customHeight="1" x14ac:dyDescent="0.25">
      <c r="A151" s="1">
        <f>ROW()</f>
        <v>151</v>
      </c>
      <c r="B151" s="245" t="str">
        <f>IF(ISBLANK(D151),"",IF(ISBLANK(F151),"",IF(ISTEXT(F151),(D137)&amp;" "&amp;INDEX(C12:C220,C137),"")))</f>
        <v/>
      </c>
      <c r="C151" s="259" t="str">
        <f>IF(ISBLANK(D151),"",IF(ISTEXT(D151),LARGE(C11:C150,1)+1,0))</f>
        <v/>
      </c>
      <c r="D151" s="238"/>
      <c r="E151" s="240"/>
      <c r="F151" s="239"/>
      <c r="G151" s="403"/>
      <c r="H151" s="403"/>
      <c r="I151" s="403"/>
      <c r="J151" s="404"/>
      <c r="L151" s="1">
        <f>ROW()</f>
        <v>151</v>
      </c>
      <c r="M151" s="245" t="str">
        <f>IF(ISBLANK(O151),"",IF(ISBLANK(Q151),"",IF(ISTEXT(Q151),(O137)&amp;" "&amp;INDEX(N12:N220,N137),"")))</f>
        <v/>
      </c>
      <c r="N151" s="259" t="str">
        <f>IF(ISBLANK(O151),"",IF(ISTEXT(O151),LARGE(N11:N150,1)+1,0))</f>
        <v/>
      </c>
      <c r="O151" s="238"/>
      <c r="P151" s="240"/>
      <c r="Q151" s="239"/>
      <c r="R151" s="403"/>
      <c r="S151" s="403"/>
      <c r="T151" s="403"/>
      <c r="U151" s="404"/>
      <c r="V151" s="227"/>
      <c r="W151" s="235"/>
      <c r="X151" s="235"/>
      <c r="Y151" s="235"/>
      <c r="Z151" s="235"/>
    </row>
    <row r="152" spans="1:26" ht="20.100000000000001" customHeight="1" x14ac:dyDescent="0.25">
      <c r="A152" s="1">
        <f>ROW()</f>
        <v>152</v>
      </c>
      <c r="B152" s="245" t="str">
        <f>IF(ISBLANK(D152),"",IF(ISBLANK(F152),"",IF(ISTEXT(F152),(D137)&amp;" "&amp;INDEX(C12:C220,C137),"")))</f>
        <v/>
      </c>
      <c r="C152" s="259" t="str">
        <f>IF(ISBLANK(D152),"",IF(ISTEXT(D152),LARGE(C11:C151,1)+1,0))</f>
        <v/>
      </c>
      <c r="D152" s="238"/>
      <c r="E152" s="240"/>
      <c r="F152" s="239"/>
      <c r="G152" s="403"/>
      <c r="H152" s="403"/>
      <c r="I152" s="403"/>
      <c r="J152" s="404"/>
      <c r="L152" s="1">
        <f>ROW()</f>
        <v>152</v>
      </c>
      <c r="M152" s="245" t="str">
        <f>IF(ISBLANK(O152),"",IF(ISBLANK(Q152),"",IF(ISTEXT(Q152),(O137)&amp;" "&amp;INDEX(N12:N220,N137),"")))</f>
        <v/>
      </c>
      <c r="N152" s="259" t="str">
        <f>IF(ISBLANK(O152),"",IF(ISTEXT(O152),LARGE(N11:N151,1)+1,0))</f>
        <v/>
      </c>
      <c r="O152" s="238"/>
      <c r="P152" s="240"/>
      <c r="Q152" s="239"/>
      <c r="R152" s="403"/>
      <c r="S152" s="403"/>
      <c r="T152" s="403"/>
      <c r="U152" s="404"/>
      <c r="V152" s="227"/>
      <c r="W152" s="235"/>
      <c r="X152" s="235"/>
      <c r="Y152" s="235"/>
      <c r="Z152" s="235"/>
    </row>
    <row r="153" spans="1:26" ht="20.100000000000001" customHeight="1" x14ac:dyDescent="0.25">
      <c r="A153" s="1">
        <f>ROW()</f>
        <v>153</v>
      </c>
      <c r="B153" s="245" t="str">
        <f>IF(ISBLANK(D153),"",IF(ISBLANK(F153),"",IF(ISTEXT(F153),(D137)&amp;" "&amp;INDEX(C12:C220,C137),"")))</f>
        <v/>
      </c>
      <c r="C153" s="259" t="str">
        <f>IF(ISBLANK(D153),"",IF(ISTEXT(D153),LARGE(C11:C152,1)+1,0))</f>
        <v/>
      </c>
      <c r="D153" s="238"/>
      <c r="E153" s="240"/>
      <c r="F153" s="239"/>
      <c r="G153" s="403"/>
      <c r="H153" s="403"/>
      <c r="I153" s="403"/>
      <c r="J153" s="404"/>
      <c r="L153" s="1">
        <f>ROW()</f>
        <v>153</v>
      </c>
      <c r="M153" s="245" t="str">
        <f>IF(ISBLANK(O153),"",IF(ISBLANK(Q153),"",IF(ISTEXT(Q153),(O137)&amp;" "&amp;INDEX(N12:N220,N137),"")))</f>
        <v/>
      </c>
      <c r="N153" s="259" t="str">
        <f>IF(ISBLANK(O153),"",IF(ISTEXT(O153),LARGE(N11:N152,1)+1,0))</f>
        <v/>
      </c>
      <c r="O153" s="238"/>
      <c r="P153" s="240"/>
      <c r="Q153" s="239"/>
      <c r="R153" s="403"/>
      <c r="S153" s="403"/>
      <c r="T153" s="403"/>
      <c r="U153" s="404"/>
      <c r="V153" s="227"/>
      <c r="W153" s="235"/>
      <c r="X153" s="235"/>
      <c r="Y153" s="235"/>
      <c r="Z153" s="235"/>
    </row>
    <row r="154" spans="1:26" ht="20.100000000000001" customHeight="1" x14ac:dyDescent="0.25">
      <c r="A154" s="1">
        <f>ROW()</f>
        <v>154</v>
      </c>
      <c r="B154" s="245" t="str">
        <f>IF(ISBLANK(D154),"",IF(ISBLANK(F154),"",IF(ISTEXT(F154),(D137)&amp;" "&amp;INDEX(C12:C220,C137),"")))</f>
        <v/>
      </c>
      <c r="C154" s="259" t="str">
        <f>IF(ISBLANK(D154),"",IF(ISTEXT(D154),LARGE(C11:C153,1)+1,0))</f>
        <v/>
      </c>
      <c r="D154" s="238"/>
      <c r="E154" s="240"/>
      <c r="F154" s="239"/>
      <c r="G154" s="403"/>
      <c r="H154" s="403"/>
      <c r="I154" s="403"/>
      <c r="J154" s="404"/>
      <c r="L154" s="1">
        <f>ROW()</f>
        <v>154</v>
      </c>
      <c r="M154" s="245" t="str">
        <f>IF(ISBLANK(O154),"",IF(ISBLANK(Q154),"",IF(ISTEXT(Q154),(O137)&amp;" "&amp;INDEX(N12:N220,N137),"")))</f>
        <v/>
      </c>
      <c r="N154" s="259" t="str">
        <f>IF(ISBLANK(O154),"",IF(ISTEXT(O154),LARGE(N11:N153,1)+1,0))</f>
        <v/>
      </c>
      <c r="O154" s="238"/>
      <c r="P154" s="240"/>
      <c r="Q154" s="239"/>
      <c r="R154" s="403"/>
      <c r="S154" s="403"/>
      <c r="T154" s="403"/>
      <c r="U154" s="404"/>
      <c r="V154" s="227"/>
      <c r="W154" s="235"/>
      <c r="X154" s="235"/>
      <c r="Y154" s="235"/>
      <c r="Z154" s="235"/>
    </row>
    <row r="155" spans="1:26" ht="20.100000000000001" customHeight="1" x14ac:dyDescent="0.25">
      <c r="A155" s="1">
        <f>ROW()</f>
        <v>155</v>
      </c>
      <c r="B155" s="245" t="str">
        <f>IF(ISBLANK(D155),"",IF(ISBLANK(F155),"",IF(ISTEXT(F155),(D137)&amp;" "&amp;INDEX(C12:C220,C137),"")))</f>
        <v/>
      </c>
      <c r="C155" s="259" t="str">
        <f>IF(ISBLANK(D155),"",IF(ISTEXT(D155),LARGE(C11:C154,1)+1,0))</f>
        <v/>
      </c>
      <c r="D155" s="238"/>
      <c r="E155" s="240"/>
      <c r="F155" s="239"/>
      <c r="G155" s="403"/>
      <c r="H155" s="403"/>
      <c r="I155" s="403"/>
      <c r="J155" s="404"/>
      <c r="L155" s="1">
        <f>ROW()</f>
        <v>155</v>
      </c>
      <c r="M155" s="245" t="str">
        <f>IF(ISBLANK(O155),"",IF(ISBLANK(Q155),"",IF(ISTEXT(Q155),(O137)&amp;" "&amp;INDEX(N12:N220,N137),"")))</f>
        <v/>
      </c>
      <c r="N155" s="259" t="str">
        <f>IF(ISBLANK(O155),"",IF(ISTEXT(O155),LARGE(N11:N154,1)+1,0))</f>
        <v/>
      </c>
      <c r="O155" s="238"/>
      <c r="P155" s="240"/>
      <c r="Q155" s="239"/>
      <c r="R155" s="403"/>
      <c r="S155" s="403"/>
      <c r="T155" s="403"/>
      <c r="U155" s="404"/>
      <c r="V155" s="227"/>
      <c r="W155" s="235"/>
      <c r="X155" s="235"/>
      <c r="Y155" s="235"/>
      <c r="Z155" s="235"/>
    </row>
    <row r="156" spans="1:26" ht="20.100000000000001" customHeight="1" x14ac:dyDescent="0.25">
      <c r="A156" s="1">
        <f>ROW()</f>
        <v>156</v>
      </c>
      <c r="B156" s="245" t="str">
        <f>IF(ISBLANK(D156),"",IF(ISBLANK(F156),"",IF(ISTEXT(F156),(D137)&amp;" "&amp;INDEX(C12:C220,C137),"")))</f>
        <v/>
      </c>
      <c r="C156" s="259" t="str">
        <f>IF(ISBLANK(D156),"",IF(ISTEXT(D156),LARGE(C11:C155,1)+1,0))</f>
        <v/>
      </c>
      <c r="D156" s="238"/>
      <c r="E156" s="240"/>
      <c r="F156" s="239"/>
      <c r="G156" s="403"/>
      <c r="H156" s="403"/>
      <c r="I156" s="403"/>
      <c r="J156" s="404"/>
      <c r="L156" s="1">
        <f>ROW()</f>
        <v>156</v>
      </c>
      <c r="M156" s="245" t="str">
        <f>IF(ISBLANK(O156),"",IF(ISBLANK(Q156),"",IF(ISTEXT(Q156),(O137)&amp;" "&amp;INDEX(N12:N220,N137),"")))</f>
        <v/>
      </c>
      <c r="N156" s="259" t="str">
        <f>IF(ISBLANK(O156),"",IF(ISTEXT(O156),LARGE(N11:N155,1)+1,0))</f>
        <v/>
      </c>
      <c r="O156" s="238"/>
      <c r="P156" s="240"/>
      <c r="Q156" s="239"/>
      <c r="R156" s="403"/>
      <c r="S156" s="403"/>
      <c r="T156" s="403"/>
      <c r="U156" s="404"/>
      <c r="V156" s="227"/>
      <c r="W156" s="235"/>
      <c r="X156" s="235"/>
      <c r="Y156" s="235"/>
      <c r="Z156" s="235"/>
    </row>
    <row r="157" spans="1:26" ht="20.100000000000001" customHeight="1" thickBot="1" x14ac:dyDescent="0.3">
      <c r="A157" s="1">
        <f>ROW()</f>
        <v>157</v>
      </c>
      <c r="B157" s="245" t="str">
        <f>IF(ISBLANK(D157),"",IF(ISBLANK(F157),"",IF(ISTEXT(F157),(D137)&amp;" "&amp;INDEX(C12:C220,C137),"")))</f>
        <v/>
      </c>
      <c r="C157" s="259" t="str">
        <f>IF(ISBLANK(D157),"",IF(ISTEXT(D157),LARGE(C11:C156,1)+1,0))</f>
        <v/>
      </c>
      <c r="D157" s="238"/>
      <c r="E157" s="240"/>
      <c r="F157" s="239"/>
      <c r="G157" s="403"/>
      <c r="H157" s="403"/>
      <c r="I157" s="403"/>
      <c r="J157" s="404"/>
      <c r="L157" s="1">
        <f>ROW()</f>
        <v>157</v>
      </c>
      <c r="M157" s="245" t="str">
        <f>IF(ISBLANK(O157),"",IF(ISBLANK(Q157),"",IF(ISTEXT(Q157),(O137)&amp;" "&amp;INDEX(N12:N220,N137),"")))</f>
        <v/>
      </c>
      <c r="N157" s="259" t="str">
        <f>IF(ISBLANK(O157),"",IF(ISTEXT(O157),LARGE(N11:N156,1)+1,0))</f>
        <v/>
      </c>
      <c r="O157" s="238"/>
      <c r="P157" s="240"/>
      <c r="Q157" s="239"/>
      <c r="R157" s="403"/>
      <c r="S157" s="403"/>
      <c r="T157" s="403"/>
      <c r="U157" s="404"/>
      <c r="V157" s="227"/>
      <c r="W157" s="235"/>
      <c r="X157" s="235"/>
      <c r="Y157" s="235"/>
      <c r="Z157" s="235"/>
    </row>
    <row r="158" spans="1:26" ht="20.100000000000001" customHeight="1" thickBot="1" x14ac:dyDescent="0.3">
      <c r="A158" s="1">
        <f>ROW()</f>
        <v>158</v>
      </c>
      <c r="B158" s="281" t="s">
        <v>374</v>
      </c>
      <c r="C158" s="260">
        <v>0</v>
      </c>
      <c r="D158" s="242" t="s">
        <v>374</v>
      </c>
      <c r="E158" s="174" t="s">
        <v>154</v>
      </c>
      <c r="F158" s="175" t="s">
        <v>153</v>
      </c>
      <c r="G158" s="293" t="s">
        <v>45</v>
      </c>
      <c r="H158" s="294"/>
      <c r="I158" s="262">
        <f>COUNTA(E159:E178)</f>
        <v>0</v>
      </c>
      <c r="J158" s="246">
        <f>IF(I158=0,0,1/COUNTA(D159:D178)*I158)</f>
        <v>0</v>
      </c>
      <c r="L158" s="1">
        <f>ROW()</f>
        <v>158</v>
      </c>
      <c r="M158" s="281" t="s">
        <v>375</v>
      </c>
      <c r="N158" s="260"/>
      <c r="O158" s="242" t="s">
        <v>375</v>
      </c>
      <c r="P158" s="174" t="s">
        <v>154</v>
      </c>
      <c r="Q158" s="175" t="s">
        <v>153</v>
      </c>
      <c r="R158" s="293" t="s">
        <v>45</v>
      </c>
      <c r="S158" s="294"/>
      <c r="T158" s="262">
        <f>COUNTA(P159:P178)</f>
        <v>0</v>
      </c>
      <c r="U158" s="246">
        <f>IF(T158=0,0,1/COUNTA(O159:O178)*T158)</f>
        <v>0</v>
      </c>
      <c r="V158" s="227"/>
      <c r="W158" s="235"/>
      <c r="X158" s="235"/>
      <c r="Y158" s="235"/>
      <c r="Z158" s="235"/>
    </row>
    <row r="159" spans="1:26" ht="20.100000000000001" customHeight="1" x14ac:dyDescent="0.25">
      <c r="A159" s="1">
        <f>ROW()</f>
        <v>159</v>
      </c>
      <c r="B159" s="245" t="str">
        <f>IF(ISBLANK(D159),"",IF(ISBLANK(F159),"",IF(ISTEXT(F159),(D158)&amp;" "&amp;INDEX(C12:C220,C158),"")))</f>
        <v/>
      </c>
      <c r="C159" s="259" t="str">
        <f>IF(ISBLANK(D159),"",IF(ISTEXT(D159),LARGE(C11:C158,1)+1,0))</f>
        <v/>
      </c>
      <c r="D159" s="241"/>
      <c r="E159" s="240"/>
      <c r="F159" s="239"/>
      <c r="G159" s="403"/>
      <c r="H159" s="403"/>
      <c r="I159" s="403"/>
      <c r="J159" s="404"/>
      <c r="L159" s="1">
        <f>ROW()</f>
        <v>159</v>
      </c>
      <c r="M159" s="245" t="str">
        <f>IF(ISBLANK(O159),"",IF(ISBLANK(Q159),"",IF(ISTEXT(Q159),(O158)&amp;" "&amp;INDEX(N12:N220,N158),"")))</f>
        <v/>
      </c>
      <c r="N159" s="259" t="str">
        <f>IF(ISBLANK(O159),"",IF(ISTEXT(O159),LARGE(N11:N158,1)+1,0))</f>
        <v/>
      </c>
      <c r="O159" s="241"/>
      <c r="P159" s="240"/>
      <c r="Q159" s="239"/>
      <c r="R159" s="403"/>
      <c r="S159" s="403"/>
      <c r="T159" s="403"/>
      <c r="U159" s="404"/>
      <c r="V159" s="227"/>
      <c r="W159" s="235"/>
      <c r="X159" s="235"/>
      <c r="Y159" s="235"/>
      <c r="Z159" s="235"/>
    </row>
    <row r="160" spans="1:26" ht="20.100000000000001" customHeight="1" x14ac:dyDescent="0.25">
      <c r="A160" s="1">
        <f>ROW()</f>
        <v>160</v>
      </c>
      <c r="B160" s="245" t="str">
        <f>IF(ISBLANK(D160),"",IF(ISBLANK(F160),"",IF(ISTEXT(F160),(D158)&amp;" "&amp;INDEX(C12:C220,C158),"")))</f>
        <v/>
      </c>
      <c r="C160" s="259" t="str">
        <f>IF(ISBLANK(D160),"",IF(ISTEXT(D160),LARGE(C11:C159,1)+1,0))</f>
        <v/>
      </c>
      <c r="D160" s="237"/>
      <c r="E160" s="240"/>
      <c r="F160" s="239"/>
      <c r="G160" s="403"/>
      <c r="H160" s="403"/>
      <c r="I160" s="403"/>
      <c r="J160" s="404"/>
      <c r="L160" s="1">
        <f>ROW()</f>
        <v>160</v>
      </c>
      <c r="M160" s="245" t="str">
        <f>IF(ISBLANK(O160),"",IF(ISBLANK(Q160),"",IF(ISTEXT(Q160),(O158)&amp;" "&amp;INDEX(N12:N220,N158),"")))</f>
        <v/>
      </c>
      <c r="N160" s="259" t="str">
        <f>IF(ISBLANK(O160),"",IF(ISTEXT(O160),LARGE(N11:N159,1)+1,0))</f>
        <v/>
      </c>
      <c r="O160" s="237"/>
      <c r="P160" s="240"/>
      <c r="Q160" s="239"/>
      <c r="R160" s="403"/>
      <c r="S160" s="403"/>
      <c r="T160" s="403"/>
      <c r="U160" s="404"/>
      <c r="V160" s="230"/>
      <c r="W160" s="235"/>
      <c r="X160" s="235"/>
      <c r="Y160" s="235"/>
      <c r="Z160" s="235"/>
    </row>
    <row r="161" spans="1:26" ht="20.100000000000001" customHeight="1" x14ac:dyDescent="0.25">
      <c r="A161" s="1">
        <f>ROW()</f>
        <v>161</v>
      </c>
      <c r="B161" s="245" t="str">
        <f>IF(ISBLANK(D161),"",IF(ISBLANK(F161),"",IF(ISTEXT(F161),(D158)&amp;" "&amp;INDEX(C12:C220,C158),"")))</f>
        <v/>
      </c>
      <c r="C161" s="259" t="str">
        <f>IF(ISBLANK(D161),"",IF(ISTEXT(D161),LARGE(C11:C160,1)+1,0))</f>
        <v/>
      </c>
      <c r="D161" s="238"/>
      <c r="E161" s="240"/>
      <c r="F161" s="239"/>
      <c r="G161" s="403"/>
      <c r="H161" s="403"/>
      <c r="I161" s="403"/>
      <c r="J161" s="404"/>
      <c r="L161" s="1">
        <f>ROW()</f>
        <v>161</v>
      </c>
      <c r="M161" s="245" t="str">
        <f>IF(ISBLANK(O161),"",IF(ISBLANK(Q161),"",IF(ISTEXT(Q161),(O158)&amp;" "&amp;INDEX(N12:N220,N158),"")))</f>
        <v/>
      </c>
      <c r="N161" s="259" t="str">
        <f>IF(ISBLANK(O161),"",IF(ISTEXT(O161),LARGE(N11:N160,1)+1,0))</f>
        <v/>
      </c>
      <c r="O161" s="238"/>
      <c r="P161" s="240"/>
      <c r="Q161" s="239"/>
      <c r="R161" s="403"/>
      <c r="S161" s="403"/>
      <c r="T161" s="403"/>
      <c r="U161" s="404"/>
      <c r="V161" s="227"/>
      <c r="W161" s="235"/>
      <c r="X161" s="235"/>
      <c r="Y161" s="235"/>
      <c r="Z161" s="235"/>
    </row>
    <row r="162" spans="1:26" ht="20.100000000000001" customHeight="1" x14ac:dyDescent="0.25">
      <c r="A162" s="1">
        <f>ROW()</f>
        <v>162</v>
      </c>
      <c r="B162" s="245" t="str">
        <f>IF(ISBLANK(D162),"",IF(ISBLANK(F162),"",IF(ISTEXT(F162),(D158)&amp;" "&amp;INDEX(C12:C220,C158),"")))</f>
        <v/>
      </c>
      <c r="C162" s="259" t="str">
        <f>IF(ISBLANK(D162),"",IF(ISTEXT(D162),LARGE(C11:C161,1)+1,0))</f>
        <v/>
      </c>
      <c r="D162" s="238"/>
      <c r="E162" s="240"/>
      <c r="F162" s="239"/>
      <c r="G162" s="403"/>
      <c r="H162" s="403"/>
      <c r="I162" s="403"/>
      <c r="J162" s="404"/>
      <c r="L162" s="1">
        <f>ROW()</f>
        <v>162</v>
      </c>
      <c r="M162" s="245" t="str">
        <f>IF(ISBLANK(O162),"",IF(ISBLANK(Q162),"",IF(ISTEXT(Q162),(O158)&amp;" "&amp;INDEX(N12:N220,N158),"")))</f>
        <v/>
      </c>
      <c r="N162" s="259" t="str">
        <f>IF(ISBLANK(O162),"",IF(ISTEXT(O162),LARGE(N11:N161,1)+1,0))</f>
        <v/>
      </c>
      <c r="O162" s="238"/>
      <c r="P162" s="240"/>
      <c r="Q162" s="239"/>
      <c r="R162" s="403"/>
      <c r="S162" s="403"/>
      <c r="T162" s="403"/>
      <c r="U162" s="404"/>
      <c r="V162" s="227"/>
      <c r="W162" s="235"/>
      <c r="X162" s="235"/>
      <c r="Y162" s="235"/>
      <c r="Z162" s="235"/>
    </row>
    <row r="163" spans="1:26" ht="20.100000000000001" customHeight="1" x14ac:dyDescent="0.25">
      <c r="A163" s="1">
        <f>ROW()</f>
        <v>163</v>
      </c>
      <c r="B163" s="245" t="str">
        <f>IF(ISBLANK(D163),"",IF(ISBLANK(F163),"",IF(ISTEXT(F163),(D158)&amp;" "&amp;INDEX(C12:C220,C158),"")))</f>
        <v/>
      </c>
      <c r="C163" s="259" t="str">
        <f>IF(ISBLANK(D163),"",IF(ISTEXT(D163),LARGE(C11:C162,1)+1,0))</f>
        <v/>
      </c>
      <c r="D163" s="238"/>
      <c r="E163" s="240"/>
      <c r="F163" s="239"/>
      <c r="G163" s="403"/>
      <c r="H163" s="403"/>
      <c r="I163" s="403"/>
      <c r="J163" s="404"/>
      <c r="L163" s="1">
        <f>ROW()</f>
        <v>163</v>
      </c>
      <c r="M163" s="245" t="str">
        <f>IF(ISBLANK(O163),"",IF(ISBLANK(Q163),"",IF(ISTEXT(Q163),(O158)&amp;" "&amp;INDEX(N12:N220,N158),"")))</f>
        <v/>
      </c>
      <c r="N163" s="259" t="str">
        <f>IF(ISBLANK(O163),"",IF(ISTEXT(O163),LARGE(N11:N162,1)+1,0))</f>
        <v/>
      </c>
      <c r="O163" s="238"/>
      <c r="P163" s="240"/>
      <c r="Q163" s="239"/>
      <c r="R163" s="403"/>
      <c r="S163" s="403"/>
      <c r="T163" s="403"/>
      <c r="U163" s="404"/>
      <c r="V163" s="227"/>
      <c r="W163" s="235"/>
      <c r="X163" s="235"/>
      <c r="Y163" s="235"/>
      <c r="Z163" s="235"/>
    </row>
    <row r="164" spans="1:26" ht="20.100000000000001" customHeight="1" x14ac:dyDescent="0.25">
      <c r="A164" s="1">
        <f>ROW()</f>
        <v>164</v>
      </c>
      <c r="B164" s="245" t="str">
        <f>IF(ISBLANK(D164),"",IF(ISBLANK(F164),"",IF(ISTEXT(F164),(D158)&amp;" "&amp;INDEX(C12:C220,C158),"")))</f>
        <v/>
      </c>
      <c r="C164" s="259" t="str">
        <f>IF(ISBLANK(D164),"",IF(ISTEXT(D164),LARGE(C11:C163,1)+1,0))</f>
        <v/>
      </c>
      <c r="D164" s="238"/>
      <c r="E164" s="240"/>
      <c r="F164" s="239"/>
      <c r="G164" s="403"/>
      <c r="H164" s="403"/>
      <c r="I164" s="403"/>
      <c r="J164" s="404"/>
      <c r="L164" s="1">
        <f>ROW()</f>
        <v>164</v>
      </c>
      <c r="M164" s="245" t="str">
        <f>IF(ISBLANK(O164),"",IF(ISBLANK(Q164),"",IF(ISTEXT(Q164),(O158)&amp;" "&amp;INDEX(N12:N220,N158),"")))</f>
        <v/>
      </c>
      <c r="N164" s="259" t="str">
        <f>IF(ISBLANK(O164),"",IF(ISTEXT(O164),LARGE(N11:N163,1)+1,0))</f>
        <v/>
      </c>
      <c r="O164" s="238"/>
      <c r="P164" s="240"/>
      <c r="Q164" s="239"/>
      <c r="R164" s="403"/>
      <c r="S164" s="403"/>
      <c r="T164" s="403"/>
      <c r="U164" s="404"/>
      <c r="V164" s="227"/>
      <c r="W164" s="235"/>
      <c r="X164" s="235"/>
      <c r="Y164" s="235"/>
      <c r="Z164" s="235"/>
    </row>
    <row r="165" spans="1:26" ht="20.100000000000001" customHeight="1" x14ac:dyDescent="0.25">
      <c r="A165" s="1">
        <f>ROW()</f>
        <v>165</v>
      </c>
      <c r="B165" s="245" t="str">
        <f>IF(ISBLANK(D165),"",IF(ISBLANK(F165),"",IF(ISTEXT(F165),(D158)&amp;" "&amp;INDEX(C12:C220,C158),"")))</f>
        <v/>
      </c>
      <c r="C165" s="259" t="str">
        <f>IF(ISBLANK(D165),"",IF(ISTEXT(D165),LARGE(C11:C164,1)+1,0))</f>
        <v/>
      </c>
      <c r="D165" s="238"/>
      <c r="E165" s="240"/>
      <c r="F165" s="239"/>
      <c r="G165" s="403"/>
      <c r="H165" s="403"/>
      <c r="I165" s="403"/>
      <c r="J165" s="404"/>
      <c r="L165" s="1">
        <f>ROW()</f>
        <v>165</v>
      </c>
      <c r="M165" s="245" t="str">
        <f>IF(ISBLANK(O165),"",IF(ISBLANK(Q165),"",IF(ISTEXT(Q165),(O158)&amp;" "&amp;INDEX(N12:N220,N158),"")))</f>
        <v/>
      </c>
      <c r="N165" s="259" t="str">
        <f>IF(ISBLANK(O165),"",IF(ISTEXT(O165),LARGE(N11:N164,1)+1,0))</f>
        <v/>
      </c>
      <c r="O165" s="238"/>
      <c r="P165" s="240"/>
      <c r="Q165" s="239"/>
      <c r="R165" s="403"/>
      <c r="S165" s="403"/>
      <c r="T165" s="403"/>
      <c r="U165" s="404"/>
      <c r="V165" s="227"/>
      <c r="W165" s="235"/>
      <c r="X165" s="235"/>
      <c r="Y165" s="235"/>
      <c r="Z165" s="235"/>
    </row>
    <row r="166" spans="1:26" ht="20.100000000000001" customHeight="1" x14ac:dyDescent="0.25">
      <c r="A166" s="1">
        <f>ROW()</f>
        <v>166</v>
      </c>
      <c r="B166" s="245" t="str">
        <f>IF(ISBLANK(D166),"",IF(ISBLANK(F166),"",IF(ISTEXT(F166),(D158)&amp;" "&amp;INDEX(C12:C220,C158),"")))</f>
        <v/>
      </c>
      <c r="C166" s="259" t="str">
        <f>IF(ISBLANK(D166),"",IF(ISTEXT(D166),LARGE(C11:C165,1)+1,0))</f>
        <v/>
      </c>
      <c r="D166" s="238"/>
      <c r="E166" s="240"/>
      <c r="F166" s="239"/>
      <c r="G166" s="403"/>
      <c r="H166" s="403"/>
      <c r="I166" s="403"/>
      <c r="J166" s="404"/>
      <c r="L166" s="1">
        <f>ROW()</f>
        <v>166</v>
      </c>
      <c r="M166" s="245" t="str">
        <f>IF(ISBLANK(O166),"",IF(ISBLANK(Q166),"",IF(ISTEXT(Q166),(O158)&amp;" "&amp;INDEX(N12:N220,N158),"")))</f>
        <v/>
      </c>
      <c r="N166" s="259" t="str">
        <f>IF(ISBLANK(O166),"",IF(ISTEXT(O166),LARGE(N11:N165,1)+1,0))</f>
        <v/>
      </c>
      <c r="O166" s="238"/>
      <c r="P166" s="240"/>
      <c r="Q166" s="239"/>
      <c r="R166" s="403"/>
      <c r="S166" s="403"/>
      <c r="T166" s="403"/>
      <c r="U166" s="404"/>
      <c r="V166" s="227"/>
      <c r="W166" s="235"/>
      <c r="X166" s="235"/>
      <c r="Y166" s="235"/>
      <c r="Z166" s="235"/>
    </row>
    <row r="167" spans="1:26" ht="20.100000000000001" customHeight="1" x14ac:dyDescent="0.25">
      <c r="A167" s="1">
        <f>ROW()</f>
        <v>167</v>
      </c>
      <c r="B167" s="245" t="str">
        <f>IF(ISBLANK(D167),"",IF(ISBLANK(F167),"",IF(ISTEXT(F167),(D158)&amp;" "&amp;INDEX(C12:C220,C158),"")))</f>
        <v/>
      </c>
      <c r="C167" s="259" t="str">
        <f>IF(ISBLANK(D167),"",IF(ISTEXT(D167),LARGE(C11:C166,1)+1,0))</f>
        <v/>
      </c>
      <c r="D167" s="238"/>
      <c r="E167" s="240"/>
      <c r="F167" s="239"/>
      <c r="G167" s="403"/>
      <c r="H167" s="403"/>
      <c r="I167" s="403"/>
      <c r="J167" s="404"/>
      <c r="L167" s="1">
        <f>ROW()</f>
        <v>167</v>
      </c>
      <c r="M167" s="245" t="str">
        <f>IF(ISBLANK(O167),"",IF(ISBLANK(Q167),"",IF(ISTEXT(Q167),(O158)&amp;" "&amp;INDEX(N12:N220,N158),"")))</f>
        <v/>
      </c>
      <c r="N167" s="259" t="str">
        <f>IF(ISBLANK(O167),"",IF(ISTEXT(O167),LARGE(N11:N166,1)+1,0))</f>
        <v/>
      </c>
      <c r="O167" s="238"/>
      <c r="P167" s="240"/>
      <c r="Q167" s="239"/>
      <c r="R167" s="403"/>
      <c r="S167" s="403"/>
      <c r="T167" s="403"/>
      <c r="U167" s="404"/>
      <c r="V167" s="227"/>
      <c r="W167" s="235"/>
      <c r="X167" s="235"/>
      <c r="Y167" s="235"/>
      <c r="Z167" s="235"/>
    </row>
    <row r="168" spans="1:26" ht="20.100000000000001" customHeight="1" x14ac:dyDescent="0.25">
      <c r="A168" s="1">
        <f>ROW()</f>
        <v>168</v>
      </c>
      <c r="B168" s="245" t="str">
        <f>IF(ISBLANK(D168),"",IF(ISBLANK(F168),"",IF(ISTEXT(F168),(D158)&amp;" "&amp;INDEX(C12:C220,C158),"")))</f>
        <v/>
      </c>
      <c r="C168" s="259" t="str">
        <f>IF(ISBLANK(D168),"",IF(ISTEXT(D168),LARGE(C11:C167,1)+1,0))</f>
        <v/>
      </c>
      <c r="D168" s="238"/>
      <c r="E168" s="240"/>
      <c r="F168" s="239"/>
      <c r="G168" s="403"/>
      <c r="H168" s="403"/>
      <c r="I168" s="403"/>
      <c r="J168" s="404"/>
      <c r="L168" s="1">
        <f>ROW()</f>
        <v>168</v>
      </c>
      <c r="M168" s="245" t="str">
        <f>IF(ISBLANK(O168),"",IF(ISBLANK(Q168),"",IF(ISTEXT(Q168),(O158)&amp;" "&amp;INDEX(N12:N220,N158),"")))</f>
        <v/>
      </c>
      <c r="N168" s="259" t="str">
        <f>IF(ISBLANK(O168),"",IF(ISTEXT(O168),LARGE(N11:N167,1)+1,0))</f>
        <v/>
      </c>
      <c r="O168" s="238"/>
      <c r="P168" s="240"/>
      <c r="Q168" s="239"/>
      <c r="R168" s="403"/>
      <c r="S168" s="403"/>
      <c r="T168" s="403"/>
      <c r="U168" s="404"/>
      <c r="V168" s="227"/>
      <c r="W168" s="235"/>
      <c r="X168" s="235"/>
      <c r="Y168" s="235"/>
      <c r="Z168" s="235"/>
    </row>
    <row r="169" spans="1:26" ht="20.100000000000001" customHeight="1" x14ac:dyDescent="0.25">
      <c r="A169" s="1">
        <f>ROW()</f>
        <v>169</v>
      </c>
      <c r="B169" s="245" t="str">
        <f>IF(ISBLANK(D169),"",IF(ISBLANK(F169),"",IF(ISTEXT(F169),(D158)&amp;" "&amp;INDEX(C12:C220,C158),"")))</f>
        <v/>
      </c>
      <c r="C169" s="259" t="str">
        <f>IF(ISBLANK(D169),"",IF(ISTEXT(D169),LARGE(C11:C168,1)+1,0))</f>
        <v/>
      </c>
      <c r="D169" s="238"/>
      <c r="E169" s="240"/>
      <c r="F169" s="239"/>
      <c r="G169" s="403"/>
      <c r="H169" s="403"/>
      <c r="I169" s="403"/>
      <c r="J169" s="404"/>
      <c r="L169" s="1">
        <f>ROW()</f>
        <v>169</v>
      </c>
      <c r="M169" s="245" t="str">
        <f>IF(ISBLANK(O169),"",IF(ISBLANK(Q169),"",IF(ISTEXT(Q169),(O158)&amp;" "&amp;INDEX(N12:N220,N158),"")))</f>
        <v/>
      </c>
      <c r="N169" s="259" t="str">
        <f>IF(ISBLANK(O169),"",IF(ISTEXT(O169),LARGE(N11:N168,1)+1,0))</f>
        <v/>
      </c>
      <c r="O169" s="238"/>
      <c r="P169" s="240"/>
      <c r="Q169" s="239"/>
      <c r="R169" s="403"/>
      <c r="S169" s="403"/>
      <c r="T169" s="403"/>
      <c r="U169" s="404"/>
      <c r="V169" s="227"/>
      <c r="W169" s="235"/>
      <c r="X169" s="235"/>
      <c r="Y169" s="235"/>
      <c r="Z169" s="235"/>
    </row>
    <row r="170" spans="1:26" ht="20.100000000000001" customHeight="1" x14ac:dyDescent="0.25">
      <c r="A170" s="1">
        <f>ROW()</f>
        <v>170</v>
      </c>
      <c r="B170" s="245" t="str">
        <f>IF(ISBLANK(D170),"",IF(ISBLANK(F170),"",IF(ISTEXT(F170),(D158)&amp;" "&amp;INDEX(C12:C220,C158),"")))</f>
        <v/>
      </c>
      <c r="C170" s="259" t="str">
        <f>IF(ISBLANK(D170),"",IF(ISTEXT(D170),LARGE(C11:C169,1)+1,0))</f>
        <v/>
      </c>
      <c r="D170" s="238"/>
      <c r="E170" s="240"/>
      <c r="F170" s="239"/>
      <c r="G170" s="403"/>
      <c r="H170" s="403"/>
      <c r="I170" s="403"/>
      <c r="J170" s="404"/>
      <c r="L170" s="1">
        <f>ROW()</f>
        <v>170</v>
      </c>
      <c r="M170" s="245" t="str">
        <f>IF(ISBLANK(O170),"",IF(ISBLANK(Q170),"",IF(ISTEXT(Q170),(O158)&amp;" "&amp;INDEX(N12:N220,N158),"")))</f>
        <v/>
      </c>
      <c r="N170" s="259" t="str">
        <f>IF(ISBLANK(O170),"",IF(ISTEXT(O170),LARGE(N11:N169,1)+1,0))</f>
        <v/>
      </c>
      <c r="O170" s="238"/>
      <c r="P170" s="240"/>
      <c r="Q170" s="239"/>
      <c r="R170" s="403"/>
      <c r="S170" s="403"/>
      <c r="T170" s="403"/>
      <c r="U170" s="404"/>
      <c r="V170" s="227"/>
      <c r="W170" s="235"/>
      <c r="X170" s="235"/>
      <c r="Y170" s="235"/>
      <c r="Z170" s="235"/>
    </row>
    <row r="171" spans="1:26" ht="20.100000000000001" customHeight="1" x14ac:dyDescent="0.25">
      <c r="A171" s="1">
        <f>ROW()</f>
        <v>171</v>
      </c>
      <c r="B171" s="245" t="str">
        <f>IF(ISBLANK(D171),"",IF(ISBLANK(F171),"",IF(ISTEXT(F171),(D158)&amp;" "&amp;INDEX(C12:C220,C158),"")))</f>
        <v/>
      </c>
      <c r="C171" s="259" t="str">
        <f>IF(ISBLANK(D171),"",IF(ISTEXT(D171),LARGE(C11:C170,1)+1,0))</f>
        <v/>
      </c>
      <c r="D171" s="238"/>
      <c r="E171" s="240"/>
      <c r="F171" s="239"/>
      <c r="G171" s="403"/>
      <c r="H171" s="403"/>
      <c r="I171" s="403"/>
      <c r="J171" s="404"/>
      <c r="L171" s="1">
        <f>ROW()</f>
        <v>171</v>
      </c>
      <c r="M171" s="245" t="str">
        <f>IF(ISBLANK(O171),"",IF(ISBLANK(Q171),"",IF(ISTEXT(Q171),(O158)&amp;" "&amp;INDEX(N12:N220,N158),"")))</f>
        <v/>
      </c>
      <c r="N171" s="259" t="str">
        <f>IF(ISBLANK(O171),"",IF(ISTEXT(O171),LARGE(N11:N170,1)+1,0))</f>
        <v/>
      </c>
      <c r="O171" s="238"/>
      <c r="P171" s="240"/>
      <c r="Q171" s="239"/>
      <c r="R171" s="403"/>
      <c r="S171" s="403"/>
      <c r="T171" s="403"/>
      <c r="U171" s="404"/>
      <c r="V171" s="227"/>
      <c r="W171" s="235"/>
      <c r="X171" s="235"/>
      <c r="Y171" s="235"/>
      <c r="Z171" s="235"/>
    </row>
    <row r="172" spans="1:26" ht="20.100000000000001" customHeight="1" x14ac:dyDescent="0.25">
      <c r="A172" s="1">
        <f>ROW()</f>
        <v>172</v>
      </c>
      <c r="B172" s="245" t="str">
        <f>IF(ISBLANK(D172),"",IF(ISBLANK(F172),"",IF(ISTEXT(F172),(D158)&amp;" "&amp;INDEX(C12:C220,C158),"")))</f>
        <v/>
      </c>
      <c r="C172" s="259" t="str">
        <f>IF(ISBLANK(D172),"",IF(ISTEXT(D172),LARGE(C11:C171,1)+1,0))</f>
        <v/>
      </c>
      <c r="D172" s="238"/>
      <c r="E172" s="240"/>
      <c r="F172" s="239"/>
      <c r="G172" s="403"/>
      <c r="H172" s="403"/>
      <c r="I172" s="403"/>
      <c r="J172" s="404"/>
      <c r="L172" s="1">
        <f>ROW()</f>
        <v>172</v>
      </c>
      <c r="M172" s="245" t="str">
        <f>IF(ISBLANK(O172),"",IF(ISBLANK(Q172),"",IF(ISTEXT(Q172),(O158)&amp;" "&amp;INDEX(N12:N220,N158),"")))</f>
        <v/>
      </c>
      <c r="N172" s="259" t="str">
        <f>IF(ISBLANK(O172),"",IF(ISTEXT(O172),LARGE(N11:N171,1)+1,0))</f>
        <v/>
      </c>
      <c r="O172" s="238"/>
      <c r="P172" s="240"/>
      <c r="Q172" s="239"/>
      <c r="R172" s="403"/>
      <c r="S172" s="403"/>
      <c r="T172" s="403"/>
      <c r="U172" s="404"/>
      <c r="V172" s="227"/>
      <c r="W172" s="235"/>
      <c r="X172" s="235"/>
      <c r="Y172" s="235"/>
      <c r="Z172" s="235"/>
    </row>
    <row r="173" spans="1:26" ht="20.100000000000001" customHeight="1" x14ac:dyDescent="0.25">
      <c r="A173" s="1">
        <f>ROW()</f>
        <v>173</v>
      </c>
      <c r="B173" s="245" t="str">
        <f>IF(ISBLANK(D173),"",IF(ISBLANK(F173),"",IF(ISTEXT(F173),(D158)&amp;" "&amp;INDEX(C12:C220,C158),"")))</f>
        <v/>
      </c>
      <c r="C173" s="259" t="str">
        <f>IF(ISBLANK(D173),"",IF(ISTEXT(D173),LARGE(C11:C172,1)+1,0))</f>
        <v/>
      </c>
      <c r="D173" s="238"/>
      <c r="E173" s="240"/>
      <c r="F173" s="239"/>
      <c r="G173" s="403"/>
      <c r="H173" s="403"/>
      <c r="I173" s="403"/>
      <c r="J173" s="404"/>
      <c r="L173" s="1">
        <f>ROW()</f>
        <v>173</v>
      </c>
      <c r="M173" s="245" t="str">
        <f>IF(ISBLANK(O173),"",IF(ISBLANK(Q173),"",IF(ISTEXT(Q173),(O158)&amp;" "&amp;INDEX(N12:N220,N158),"")))</f>
        <v/>
      </c>
      <c r="N173" s="259" t="str">
        <f>IF(ISBLANK(O173),"",IF(ISTEXT(O173),LARGE(N11:N172,1)+1,0))</f>
        <v/>
      </c>
      <c r="O173" s="238"/>
      <c r="P173" s="240"/>
      <c r="Q173" s="239"/>
      <c r="R173" s="403"/>
      <c r="S173" s="403"/>
      <c r="T173" s="403"/>
      <c r="U173" s="404"/>
      <c r="V173" s="227"/>
      <c r="W173" s="235"/>
      <c r="X173" s="235"/>
      <c r="Y173" s="235"/>
      <c r="Z173" s="235"/>
    </row>
    <row r="174" spans="1:26" ht="20.100000000000001" customHeight="1" x14ac:dyDescent="0.25">
      <c r="A174" s="1">
        <f>ROW()</f>
        <v>174</v>
      </c>
      <c r="B174" s="245" t="str">
        <f>IF(ISBLANK(D174),"",IF(ISBLANK(F174),"",IF(ISTEXT(F174),(D158)&amp;" "&amp;INDEX(C12:C220,C158),"")))</f>
        <v/>
      </c>
      <c r="C174" s="259" t="str">
        <f>IF(ISBLANK(D174),"",IF(ISTEXT(D174),LARGE(C11:C173,1)+1,0))</f>
        <v/>
      </c>
      <c r="D174" s="238"/>
      <c r="E174" s="240"/>
      <c r="F174" s="239"/>
      <c r="G174" s="403"/>
      <c r="H174" s="403"/>
      <c r="I174" s="403"/>
      <c r="J174" s="404"/>
      <c r="L174" s="1">
        <f>ROW()</f>
        <v>174</v>
      </c>
      <c r="M174" s="245" t="str">
        <f>IF(ISBLANK(O174),"",IF(ISBLANK(Q174),"",IF(ISTEXT(Q174),(O158)&amp;" "&amp;INDEX(N12:N220,N158),"")))</f>
        <v/>
      </c>
      <c r="N174" s="259" t="str">
        <f>IF(ISBLANK(O174),"",IF(ISTEXT(O174),LARGE(N11:N173,1)+1,0))</f>
        <v/>
      </c>
      <c r="O174" s="238"/>
      <c r="P174" s="240"/>
      <c r="Q174" s="239"/>
      <c r="R174" s="403"/>
      <c r="S174" s="403"/>
      <c r="T174" s="403"/>
      <c r="U174" s="404"/>
      <c r="V174" s="227"/>
      <c r="W174" s="235"/>
      <c r="X174" s="235"/>
      <c r="Y174" s="235"/>
      <c r="Z174" s="235"/>
    </row>
    <row r="175" spans="1:26" ht="20.100000000000001" customHeight="1" x14ac:dyDescent="0.25">
      <c r="A175" s="1">
        <f>ROW()</f>
        <v>175</v>
      </c>
      <c r="B175" s="245" t="str">
        <f>IF(ISBLANK(D175),"",IF(ISBLANK(F175),"",IF(ISTEXT(F175),(D158)&amp;" "&amp;INDEX(C12:C220,C158),"")))</f>
        <v/>
      </c>
      <c r="C175" s="259" t="str">
        <f>IF(ISBLANK(D175),"",IF(ISTEXT(D175),LARGE(C11:C174,1)+1,0))</f>
        <v/>
      </c>
      <c r="D175" s="238"/>
      <c r="E175" s="240"/>
      <c r="F175" s="239"/>
      <c r="G175" s="403"/>
      <c r="H175" s="403"/>
      <c r="I175" s="403"/>
      <c r="J175" s="404"/>
      <c r="L175" s="1">
        <f>ROW()</f>
        <v>175</v>
      </c>
      <c r="M175" s="245" t="str">
        <f>IF(ISBLANK(O175),"",IF(ISBLANK(Q175),"",IF(ISTEXT(Q175),(O158)&amp;" "&amp;INDEX(N12:N220,N158),"")))</f>
        <v/>
      </c>
      <c r="N175" s="259" t="str">
        <f>IF(ISBLANK(O175),"",IF(ISTEXT(O175),LARGE(N11:N174,1)+1,0))</f>
        <v/>
      </c>
      <c r="O175" s="238"/>
      <c r="P175" s="240"/>
      <c r="Q175" s="239"/>
      <c r="R175" s="403"/>
      <c r="S175" s="403"/>
      <c r="T175" s="403"/>
      <c r="U175" s="404"/>
      <c r="V175" s="227"/>
      <c r="W175" s="235"/>
      <c r="X175" s="235"/>
      <c r="Y175" s="235"/>
      <c r="Z175" s="235"/>
    </row>
    <row r="176" spans="1:26" ht="20.100000000000001" customHeight="1" x14ac:dyDescent="0.25">
      <c r="A176" s="1">
        <f>ROW()</f>
        <v>176</v>
      </c>
      <c r="B176" s="245" t="str">
        <f>IF(ISBLANK(D176),"",IF(ISBLANK(F176),"",IF(ISTEXT(F176),(D158)&amp;" "&amp;INDEX(C12:C220,C158),"")))</f>
        <v/>
      </c>
      <c r="C176" s="259" t="str">
        <f>IF(ISBLANK(D176),"",IF(ISTEXT(D176),LARGE(C11:C175,1)+1,0))</f>
        <v/>
      </c>
      <c r="D176" s="238"/>
      <c r="E176" s="240"/>
      <c r="F176" s="239"/>
      <c r="G176" s="403"/>
      <c r="H176" s="403"/>
      <c r="I176" s="403"/>
      <c r="J176" s="404"/>
      <c r="L176" s="1">
        <f>ROW()</f>
        <v>176</v>
      </c>
      <c r="M176" s="245" t="str">
        <f>IF(ISBLANK(O176),"",IF(ISBLANK(Q176),"",IF(ISTEXT(Q176),(O158)&amp;" "&amp;INDEX(N12:N220,N158),"")))</f>
        <v/>
      </c>
      <c r="N176" s="259" t="str">
        <f>IF(ISBLANK(O176),"",IF(ISTEXT(O176),LARGE(N11:N175,1)+1,0))</f>
        <v/>
      </c>
      <c r="O176" s="238"/>
      <c r="P176" s="240"/>
      <c r="Q176" s="239"/>
      <c r="R176" s="403"/>
      <c r="S176" s="403"/>
      <c r="T176" s="403"/>
      <c r="U176" s="404"/>
      <c r="V176" s="227"/>
      <c r="W176" s="235"/>
      <c r="X176" s="235"/>
      <c r="Y176" s="235"/>
      <c r="Z176" s="235"/>
    </row>
    <row r="177" spans="1:26" ht="20.100000000000001" customHeight="1" x14ac:dyDescent="0.25">
      <c r="A177" s="1">
        <f>ROW()</f>
        <v>177</v>
      </c>
      <c r="B177" s="245" t="str">
        <f>IF(ISBLANK(D177),"",IF(ISBLANK(F177),"",IF(ISTEXT(F177),(D158)&amp;" "&amp;INDEX(C12:C220,C158),"")))</f>
        <v/>
      </c>
      <c r="C177" s="259" t="str">
        <f>IF(ISBLANK(D177),"",IF(ISTEXT(D177),LARGE(C11:C176,1)+1,0))</f>
        <v/>
      </c>
      <c r="D177" s="238"/>
      <c r="E177" s="240"/>
      <c r="F177" s="239"/>
      <c r="G177" s="403"/>
      <c r="H177" s="403"/>
      <c r="I177" s="403"/>
      <c r="J177" s="404"/>
      <c r="L177" s="1">
        <f>ROW()</f>
        <v>177</v>
      </c>
      <c r="M177" s="245" t="str">
        <f>IF(ISBLANK(O177),"",IF(ISBLANK(Q177),"",IF(ISTEXT(Q177),(O158)&amp;" "&amp;INDEX(N12:N220,N158),"")))</f>
        <v/>
      </c>
      <c r="N177" s="259" t="str">
        <f>IF(ISBLANK(O177),"",IF(ISTEXT(O177),LARGE(N11:N176,1)+1,0))</f>
        <v/>
      </c>
      <c r="O177" s="238"/>
      <c r="P177" s="240"/>
      <c r="Q177" s="239"/>
      <c r="R177" s="403"/>
      <c r="S177" s="403"/>
      <c r="T177" s="403"/>
      <c r="U177" s="404"/>
      <c r="V177" s="227"/>
      <c r="W177" s="235"/>
      <c r="X177" s="235"/>
      <c r="Y177" s="235"/>
      <c r="Z177" s="235"/>
    </row>
    <row r="178" spans="1:26" ht="20.100000000000001" customHeight="1" thickBot="1" x14ac:dyDescent="0.3">
      <c r="A178" s="1">
        <f>ROW()</f>
        <v>178</v>
      </c>
      <c r="B178" s="245" t="str">
        <f>IF(ISBLANK(D178),"",IF(ISBLANK(F178),"",IF(ISTEXT(F178),(D158)&amp;" "&amp;INDEX(C12:C220,C158),"")))</f>
        <v/>
      </c>
      <c r="C178" s="259" t="str">
        <f>IF(ISBLANK(D178),"",IF(ISTEXT(D178),LARGE(C11:C177,1)+1,0))</f>
        <v/>
      </c>
      <c r="D178" s="238"/>
      <c r="E178" s="240"/>
      <c r="F178" s="239"/>
      <c r="G178" s="403"/>
      <c r="H178" s="403"/>
      <c r="I178" s="403"/>
      <c r="J178" s="404"/>
      <c r="L178" s="1">
        <f>ROW()</f>
        <v>178</v>
      </c>
      <c r="M178" s="245" t="str">
        <f>IF(ISBLANK(O178),"",IF(ISBLANK(Q178),"",IF(ISTEXT(Q178),(O158)&amp;" "&amp;INDEX(N12:N220,N158),"")))</f>
        <v/>
      </c>
      <c r="N178" s="259" t="str">
        <f>IF(ISBLANK(O178),"",IF(ISTEXT(O178),LARGE(N11:N177,1)+1,0))</f>
        <v/>
      </c>
      <c r="O178" s="238"/>
      <c r="P178" s="240"/>
      <c r="Q178" s="239"/>
      <c r="R178" s="403"/>
      <c r="S178" s="403"/>
      <c r="T178" s="403"/>
      <c r="U178" s="404"/>
      <c r="V178" s="227"/>
      <c r="W178" s="235"/>
      <c r="X178" s="235"/>
      <c r="Y178" s="235"/>
      <c r="Z178" s="235"/>
    </row>
    <row r="179" spans="1:26" ht="20.100000000000001" customHeight="1" thickBot="1" x14ac:dyDescent="0.3">
      <c r="A179" s="1">
        <f>ROW()</f>
        <v>179</v>
      </c>
      <c r="B179" s="281" t="s">
        <v>376</v>
      </c>
      <c r="C179" s="260">
        <v>0</v>
      </c>
      <c r="D179" s="242" t="s">
        <v>376</v>
      </c>
      <c r="E179" s="174" t="s">
        <v>154</v>
      </c>
      <c r="F179" s="175" t="s">
        <v>153</v>
      </c>
      <c r="G179" s="293" t="s">
        <v>45</v>
      </c>
      <c r="H179" s="294"/>
      <c r="I179" s="262">
        <f>COUNTA(E180:E199)</f>
        <v>0</v>
      </c>
      <c r="J179" s="246">
        <f>IF(I179=0,0,1/COUNTA(D180:D199)*I179)</f>
        <v>0</v>
      </c>
      <c r="L179" s="1">
        <f>ROW()</f>
        <v>179</v>
      </c>
      <c r="M179" s="281" t="s">
        <v>377</v>
      </c>
      <c r="N179" s="260"/>
      <c r="O179" s="242" t="s">
        <v>377</v>
      </c>
      <c r="P179" s="174" t="s">
        <v>154</v>
      </c>
      <c r="Q179" s="175" t="s">
        <v>153</v>
      </c>
      <c r="R179" s="293" t="s">
        <v>45</v>
      </c>
      <c r="S179" s="294"/>
      <c r="T179" s="262">
        <f>COUNTA(P180:P199)</f>
        <v>0</v>
      </c>
      <c r="U179" s="246">
        <f>IF(T179=0,0,1/COUNTA(O180:O199)*T179)</f>
        <v>0</v>
      </c>
      <c r="V179" s="227"/>
      <c r="W179" s="235"/>
      <c r="X179" s="235"/>
      <c r="Y179" s="235"/>
      <c r="Z179" s="235"/>
    </row>
    <row r="180" spans="1:26" ht="20.100000000000001" customHeight="1" x14ac:dyDescent="0.25">
      <c r="A180" s="1">
        <f>ROW()</f>
        <v>180</v>
      </c>
      <c r="B180" s="245" t="str">
        <f>IF(ISBLANK(D180),"",IF(ISBLANK(F180),"",IF(ISTEXT(F180),(D179)&amp;" "&amp;INDEX(C12:C220,C179),"")))</f>
        <v/>
      </c>
      <c r="C180" s="259" t="str">
        <f>IF(ISBLANK(D180),"",IF(ISTEXT(D180),LARGE(C11:C179,1)+1,0))</f>
        <v/>
      </c>
      <c r="D180" s="241"/>
      <c r="E180" s="240"/>
      <c r="F180" s="239"/>
      <c r="G180" s="403"/>
      <c r="H180" s="403"/>
      <c r="I180" s="403"/>
      <c r="J180" s="404"/>
      <c r="L180" s="1">
        <f>ROW()</f>
        <v>180</v>
      </c>
      <c r="M180" s="245" t="str">
        <f>IF(ISBLANK(O180),"",IF(ISBLANK(Q180),"",IF(ISTEXT(Q180),(O179)&amp;" "&amp;INDEX(N12:N220,N179),"")))</f>
        <v/>
      </c>
      <c r="N180" s="259" t="str">
        <f>IF(ISBLANK(O180),"",IF(ISTEXT(O180),LARGE(N11:N179,1)+1,0))</f>
        <v/>
      </c>
      <c r="O180" s="241"/>
      <c r="P180" s="240"/>
      <c r="Q180" s="239"/>
      <c r="R180" s="403"/>
      <c r="S180" s="403"/>
      <c r="T180" s="403"/>
      <c r="U180" s="404"/>
      <c r="V180" s="227"/>
      <c r="W180" s="235"/>
      <c r="X180" s="235"/>
      <c r="Y180" s="235"/>
      <c r="Z180" s="235"/>
    </row>
    <row r="181" spans="1:26" ht="20.100000000000001" customHeight="1" x14ac:dyDescent="0.25">
      <c r="A181" s="1">
        <f>ROW()</f>
        <v>181</v>
      </c>
      <c r="B181" s="245" t="str">
        <f>IF(ISBLANK(D181),"",IF(ISBLANK(F181),"",IF(ISTEXT(F181),(D179)&amp;" "&amp;INDEX(C12:C220,C179),"")))</f>
        <v/>
      </c>
      <c r="C181" s="259" t="str">
        <f>IF(ISBLANK(D181),"",IF(ISTEXT(D181),LARGE(C11:C180,1)+1,0))</f>
        <v/>
      </c>
      <c r="D181" s="237"/>
      <c r="E181" s="240"/>
      <c r="F181" s="239"/>
      <c r="G181" s="403"/>
      <c r="H181" s="403"/>
      <c r="I181" s="403"/>
      <c r="J181" s="404"/>
      <c r="L181" s="1">
        <f>ROW()</f>
        <v>181</v>
      </c>
      <c r="M181" s="245" t="str">
        <f>IF(ISBLANK(O181),"",IF(ISBLANK(Q181),"",IF(ISTEXT(Q181),(O179)&amp;" "&amp;INDEX(N12:N220,N179),"")))</f>
        <v/>
      </c>
      <c r="N181" s="259" t="str">
        <f>IF(ISBLANK(O181),"",IF(ISTEXT(O181),LARGE(N11:N180,1)+1,0))</f>
        <v/>
      </c>
      <c r="O181" s="237"/>
      <c r="P181" s="240"/>
      <c r="Q181" s="239"/>
      <c r="R181" s="403"/>
      <c r="S181" s="403"/>
      <c r="T181" s="403"/>
      <c r="U181" s="404"/>
      <c r="V181" s="227"/>
      <c r="W181" s="235"/>
      <c r="X181" s="235"/>
      <c r="Y181" s="235"/>
      <c r="Z181" s="235"/>
    </row>
    <row r="182" spans="1:26" ht="20.100000000000001" customHeight="1" x14ac:dyDescent="0.25">
      <c r="A182" s="1">
        <f>ROW()</f>
        <v>182</v>
      </c>
      <c r="B182" s="245" t="str">
        <f>IF(ISBLANK(D182),"",IF(ISBLANK(F182),"",IF(ISTEXT(F182),(D179)&amp;" "&amp;INDEX(C12:C220,C179),"")))</f>
        <v/>
      </c>
      <c r="C182" s="259" t="str">
        <f>IF(ISBLANK(D182),"",IF(ISTEXT(D182),LARGE(C11:C181,1)+1,0))</f>
        <v/>
      </c>
      <c r="D182" s="238"/>
      <c r="E182" s="240"/>
      <c r="F182" s="239"/>
      <c r="G182" s="403"/>
      <c r="H182" s="403"/>
      <c r="I182" s="403"/>
      <c r="J182" s="404"/>
      <c r="L182" s="1">
        <f>ROW()</f>
        <v>182</v>
      </c>
      <c r="M182" s="245" t="str">
        <f>IF(ISBLANK(O182),"",IF(ISBLANK(Q182),"",IF(ISTEXT(Q182),(O179)&amp;" "&amp;INDEX(N12:N220,N179),"")))</f>
        <v/>
      </c>
      <c r="N182" s="259" t="str">
        <f>IF(ISBLANK(O182),"",IF(ISTEXT(O182),LARGE(N11:N181,1)+1,0))</f>
        <v/>
      </c>
      <c r="O182" s="238"/>
      <c r="P182" s="240"/>
      <c r="Q182" s="239"/>
      <c r="R182" s="403"/>
      <c r="S182" s="403"/>
      <c r="T182" s="403"/>
      <c r="U182" s="404"/>
      <c r="V182" s="227"/>
      <c r="W182" s="235"/>
      <c r="X182" s="235"/>
      <c r="Y182" s="235"/>
      <c r="Z182" s="235"/>
    </row>
    <row r="183" spans="1:26" ht="20.100000000000001" customHeight="1" x14ac:dyDescent="0.25">
      <c r="A183" s="1">
        <f>ROW()</f>
        <v>183</v>
      </c>
      <c r="B183" s="245" t="str">
        <f>IF(ISBLANK(D183),"",IF(ISBLANK(F183),"",IF(ISTEXT(F183),(D179)&amp;" "&amp;INDEX(C12:C220,C179),"")))</f>
        <v/>
      </c>
      <c r="C183" s="259" t="str">
        <f>IF(ISBLANK(D183),"",IF(ISTEXT(D183),LARGE(C11:C182,1)+1,0))</f>
        <v/>
      </c>
      <c r="D183" s="238"/>
      <c r="E183" s="240"/>
      <c r="F183" s="239"/>
      <c r="G183" s="403"/>
      <c r="H183" s="403"/>
      <c r="I183" s="403"/>
      <c r="J183" s="404"/>
      <c r="L183" s="1">
        <f>ROW()</f>
        <v>183</v>
      </c>
      <c r="M183" s="245" t="str">
        <f>IF(ISBLANK(O183),"",IF(ISBLANK(Q183),"",IF(ISTEXT(Q183),(O179)&amp;" "&amp;INDEX(N12:N220,N179),"")))</f>
        <v/>
      </c>
      <c r="N183" s="259" t="str">
        <f>IF(ISBLANK(O183),"",IF(ISTEXT(O183),LARGE(N11:N182,1)+1,0))</f>
        <v/>
      </c>
      <c r="O183" s="238"/>
      <c r="P183" s="240"/>
      <c r="Q183" s="239"/>
      <c r="R183" s="403"/>
      <c r="S183" s="403"/>
      <c r="T183" s="403"/>
      <c r="U183" s="404"/>
      <c r="V183" s="227"/>
      <c r="W183" s="235"/>
      <c r="X183" s="235"/>
      <c r="Y183" s="235"/>
      <c r="Z183" s="235"/>
    </row>
    <row r="184" spans="1:26" ht="20.100000000000001" customHeight="1" x14ac:dyDescent="0.25">
      <c r="A184" s="1">
        <f>ROW()</f>
        <v>184</v>
      </c>
      <c r="B184" s="245" t="str">
        <f>IF(ISBLANK(D184),"",IF(ISBLANK(F184),"",IF(ISTEXT(F184),(D179)&amp;" "&amp;INDEX(C12:C220,C179),"")))</f>
        <v/>
      </c>
      <c r="C184" s="259" t="str">
        <f>IF(ISBLANK(D184),"",IF(ISTEXT(D184),LARGE(C11:C183,1)+1,0))</f>
        <v/>
      </c>
      <c r="D184" s="238"/>
      <c r="E184" s="240"/>
      <c r="F184" s="239"/>
      <c r="G184" s="403"/>
      <c r="H184" s="403"/>
      <c r="I184" s="403"/>
      <c r="J184" s="404"/>
      <c r="L184" s="1">
        <f>ROW()</f>
        <v>184</v>
      </c>
      <c r="M184" s="245" t="str">
        <f>IF(ISBLANK(O184),"",IF(ISBLANK(Q184),"",IF(ISTEXT(Q184),(O179)&amp;" "&amp;INDEX(N12:N220,N179),"")))</f>
        <v/>
      </c>
      <c r="N184" s="259" t="str">
        <f>IF(ISBLANK(O184),"",IF(ISTEXT(O184),LARGE(N11:N183,1)+1,0))</f>
        <v/>
      </c>
      <c r="O184" s="238"/>
      <c r="P184" s="240"/>
      <c r="Q184" s="239"/>
      <c r="R184" s="403"/>
      <c r="S184" s="403"/>
      <c r="T184" s="403"/>
      <c r="U184" s="404"/>
      <c r="V184" s="227"/>
      <c r="W184" s="235"/>
      <c r="X184" s="235"/>
      <c r="Y184" s="235"/>
      <c r="Z184" s="235"/>
    </row>
    <row r="185" spans="1:26" ht="20.100000000000001" customHeight="1" x14ac:dyDescent="0.25">
      <c r="A185" s="1">
        <f>ROW()</f>
        <v>185</v>
      </c>
      <c r="B185" s="245" t="str">
        <f>IF(ISBLANK(D185),"",IF(ISBLANK(F185),"",IF(ISTEXT(F185),(D179)&amp;" "&amp;INDEX(C12:C220,C179),"")))</f>
        <v/>
      </c>
      <c r="C185" s="259" t="str">
        <f>IF(ISBLANK(D185),"",IF(ISTEXT(D185),LARGE(C11:C184,1)+1,0))</f>
        <v/>
      </c>
      <c r="D185" s="238"/>
      <c r="E185" s="240"/>
      <c r="F185" s="239"/>
      <c r="G185" s="403"/>
      <c r="H185" s="403"/>
      <c r="I185" s="403"/>
      <c r="J185" s="404"/>
      <c r="L185" s="1">
        <f>ROW()</f>
        <v>185</v>
      </c>
      <c r="M185" s="245" t="str">
        <f>IF(ISBLANK(O185),"",IF(ISBLANK(Q185),"",IF(ISTEXT(Q185),(O179)&amp;" "&amp;INDEX(N12:N220,N179),"")))</f>
        <v/>
      </c>
      <c r="N185" s="259" t="str">
        <f>IF(ISBLANK(O185),"",IF(ISTEXT(O185),LARGE(N11:N184,1)+1,0))</f>
        <v/>
      </c>
      <c r="O185" s="238"/>
      <c r="P185" s="240"/>
      <c r="Q185" s="239"/>
      <c r="R185" s="403"/>
      <c r="S185" s="403"/>
      <c r="T185" s="403"/>
      <c r="U185" s="404"/>
      <c r="V185" s="227"/>
      <c r="W185" s="235"/>
      <c r="X185" s="235"/>
      <c r="Y185" s="235"/>
      <c r="Z185" s="235"/>
    </row>
    <row r="186" spans="1:26" ht="20.100000000000001" customHeight="1" x14ac:dyDescent="0.25">
      <c r="A186" s="1">
        <f>ROW()</f>
        <v>186</v>
      </c>
      <c r="B186" s="245" t="str">
        <f>IF(ISBLANK(D186),"",IF(ISBLANK(F186),"",IF(ISTEXT(F186),(D179)&amp;" "&amp;INDEX(C12:C220,C179),"")))</f>
        <v/>
      </c>
      <c r="C186" s="259" t="str">
        <f>IF(ISBLANK(D186),"",IF(ISTEXT(D186),LARGE(C11:C185,1)+1,0))</f>
        <v/>
      </c>
      <c r="D186" s="238"/>
      <c r="E186" s="240"/>
      <c r="F186" s="239"/>
      <c r="G186" s="403"/>
      <c r="H186" s="403"/>
      <c r="I186" s="403"/>
      <c r="J186" s="404"/>
      <c r="L186" s="1">
        <f>ROW()</f>
        <v>186</v>
      </c>
      <c r="M186" s="245" t="str">
        <f>IF(ISBLANK(O186),"",IF(ISBLANK(Q186),"",IF(ISTEXT(Q186),(O179)&amp;" "&amp;INDEX(N12:N220,N179),"")))</f>
        <v/>
      </c>
      <c r="N186" s="259" t="str">
        <f>IF(ISBLANK(O186),"",IF(ISTEXT(O186),LARGE(N11:N185,1)+1,0))</f>
        <v/>
      </c>
      <c r="O186" s="238"/>
      <c r="P186" s="240"/>
      <c r="Q186" s="239"/>
      <c r="R186" s="403"/>
      <c r="S186" s="403"/>
      <c r="T186" s="403"/>
      <c r="U186" s="404"/>
      <c r="V186" s="227"/>
      <c r="W186" s="235"/>
      <c r="X186" s="235"/>
      <c r="Y186" s="235"/>
      <c r="Z186" s="235"/>
    </row>
    <row r="187" spans="1:26" ht="20.100000000000001" customHeight="1" x14ac:dyDescent="0.25">
      <c r="A187" s="1">
        <f>ROW()</f>
        <v>187</v>
      </c>
      <c r="B187" s="245" t="str">
        <f>IF(ISBLANK(D187),"",IF(ISBLANK(F187),"",IF(ISTEXT(F187),(D179)&amp;" "&amp;INDEX(C12:C220,C179),"")))</f>
        <v/>
      </c>
      <c r="C187" s="259" t="str">
        <f>IF(ISBLANK(D187),"",IF(ISTEXT(D187),LARGE(C11:C186,1)+1,0))</f>
        <v/>
      </c>
      <c r="D187" s="238"/>
      <c r="E187" s="240"/>
      <c r="F187" s="239"/>
      <c r="G187" s="403"/>
      <c r="H187" s="403"/>
      <c r="I187" s="403"/>
      <c r="J187" s="404"/>
      <c r="L187" s="1">
        <f>ROW()</f>
        <v>187</v>
      </c>
      <c r="M187" s="245" t="str">
        <f>IF(ISBLANK(O187),"",IF(ISBLANK(Q187),"",IF(ISTEXT(Q187),(O179)&amp;" "&amp;INDEX(N12:N220,N179),"")))</f>
        <v/>
      </c>
      <c r="N187" s="259" t="str">
        <f>IF(ISBLANK(O187),"",IF(ISTEXT(O187),LARGE(N11:N186,1)+1,0))</f>
        <v/>
      </c>
      <c r="O187" s="238"/>
      <c r="P187" s="240"/>
      <c r="Q187" s="239"/>
      <c r="R187" s="403"/>
      <c r="S187" s="403"/>
      <c r="T187" s="403"/>
      <c r="U187" s="404"/>
      <c r="V187" s="227"/>
      <c r="W187" s="235"/>
      <c r="X187" s="235"/>
      <c r="Y187" s="235"/>
      <c r="Z187" s="235"/>
    </row>
    <row r="188" spans="1:26" ht="20.100000000000001" customHeight="1" x14ac:dyDescent="0.25">
      <c r="A188" s="1">
        <f>ROW()</f>
        <v>188</v>
      </c>
      <c r="B188" s="245" t="str">
        <f>IF(ISBLANK(D188),"",IF(ISBLANK(F188),"",IF(ISTEXT(F188),(D179)&amp;" "&amp;INDEX(C12:C220,C179),"")))</f>
        <v/>
      </c>
      <c r="C188" s="259" t="str">
        <f>IF(ISBLANK(D188),"",IF(ISTEXT(D188),LARGE(C11:C187,1)+1,0))</f>
        <v/>
      </c>
      <c r="D188" s="238"/>
      <c r="E188" s="240"/>
      <c r="F188" s="239"/>
      <c r="G188" s="403"/>
      <c r="H188" s="403"/>
      <c r="I188" s="403"/>
      <c r="J188" s="404"/>
      <c r="L188" s="1">
        <f>ROW()</f>
        <v>188</v>
      </c>
      <c r="M188" s="245" t="str">
        <f>IF(ISBLANK(O188),"",IF(ISBLANK(Q188),"",IF(ISTEXT(Q188),(O179)&amp;" "&amp;INDEX(N12:N220,N179),"")))</f>
        <v/>
      </c>
      <c r="N188" s="259" t="str">
        <f>IF(ISBLANK(O188),"",IF(ISTEXT(O188),LARGE(N11:N187,1)+1,0))</f>
        <v/>
      </c>
      <c r="O188" s="238"/>
      <c r="P188" s="240"/>
      <c r="Q188" s="239"/>
      <c r="R188" s="403"/>
      <c r="S188" s="403"/>
      <c r="T188" s="403"/>
      <c r="U188" s="404"/>
      <c r="V188" s="227"/>
      <c r="W188" s="235"/>
      <c r="X188" s="235"/>
      <c r="Y188" s="235"/>
      <c r="Z188" s="235"/>
    </row>
    <row r="189" spans="1:26" ht="20.100000000000001" customHeight="1" x14ac:dyDescent="0.25">
      <c r="A189" s="1">
        <f>ROW()</f>
        <v>189</v>
      </c>
      <c r="B189" s="245" t="str">
        <f>IF(ISBLANK(D189),"",IF(ISBLANK(F189),"",IF(ISTEXT(F189),(D179)&amp;" "&amp;INDEX(C12:C220,C179),"")))</f>
        <v/>
      </c>
      <c r="C189" s="259" t="str">
        <f>IF(ISBLANK(D189),"",IF(ISTEXT(D189),LARGE(C11:C188,1)+1,0))</f>
        <v/>
      </c>
      <c r="D189" s="238"/>
      <c r="E189" s="240"/>
      <c r="F189" s="239"/>
      <c r="G189" s="403"/>
      <c r="H189" s="403"/>
      <c r="I189" s="403"/>
      <c r="J189" s="404"/>
      <c r="L189" s="1">
        <f>ROW()</f>
        <v>189</v>
      </c>
      <c r="M189" s="245" t="str">
        <f>IF(ISBLANK(O189),"",IF(ISBLANK(Q189),"",IF(ISTEXT(Q189),(O179)&amp;" "&amp;INDEX(N12:N220,N179),"")))</f>
        <v/>
      </c>
      <c r="N189" s="259" t="str">
        <f>IF(ISBLANK(O189),"",IF(ISTEXT(O189),LARGE(N11:N188,1)+1,0))</f>
        <v/>
      </c>
      <c r="O189" s="238"/>
      <c r="P189" s="240"/>
      <c r="Q189" s="239"/>
      <c r="R189" s="403"/>
      <c r="S189" s="403"/>
      <c r="T189" s="403"/>
      <c r="U189" s="404"/>
      <c r="V189" s="227"/>
      <c r="W189" s="235"/>
      <c r="X189" s="235"/>
      <c r="Y189" s="235"/>
      <c r="Z189" s="235"/>
    </row>
    <row r="190" spans="1:26" ht="20.100000000000001" customHeight="1" x14ac:dyDescent="0.25">
      <c r="A190" s="1">
        <f>ROW()</f>
        <v>190</v>
      </c>
      <c r="B190" s="245" t="str">
        <f>IF(ISBLANK(D190),"",IF(ISBLANK(F190),"",IF(ISTEXT(F190),(D179)&amp;" "&amp;INDEX(C12:C220,C179),"")))</f>
        <v/>
      </c>
      <c r="C190" s="259" t="str">
        <f>IF(ISBLANK(D190),"",IF(ISTEXT(D190),LARGE(C11:C189,1)+1,0))</f>
        <v/>
      </c>
      <c r="D190" s="238"/>
      <c r="E190" s="240"/>
      <c r="F190" s="239"/>
      <c r="G190" s="403"/>
      <c r="H190" s="403"/>
      <c r="I190" s="403"/>
      <c r="J190" s="404"/>
      <c r="L190" s="1">
        <f>ROW()</f>
        <v>190</v>
      </c>
      <c r="M190" s="245" t="str">
        <f>IF(ISBLANK(O190),"",IF(ISBLANK(Q190),"",IF(ISTEXT(Q190),(O179)&amp;" "&amp;INDEX(N12:N220,N179),"")))</f>
        <v/>
      </c>
      <c r="N190" s="259" t="str">
        <f>IF(ISBLANK(O190),"",IF(ISTEXT(O190),LARGE(N11:N189,1)+1,0))</f>
        <v/>
      </c>
      <c r="O190" s="238"/>
      <c r="P190" s="240"/>
      <c r="Q190" s="239"/>
      <c r="R190" s="403"/>
      <c r="S190" s="403"/>
      <c r="T190" s="403"/>
      <c r="U190" s="404"/>
      <c r="V190" s="227"/>
      <c r="W190" s="235"/>
      <c r="X190" s="235"/>
      <c r="Y190" s="235"/>
      <c r="Z190" s="235"/>
    </row>
    <row r="191" spans="1:26" ht="20.100000000000001" customHeight="1" x14ac:dyDescent="0.25">
      <c r="A191" s="1">
        <f>ROW()</f>
        <v>191</v>
      </c>
      <c r="B191" s="245" t="str">
        <f>IF(ISBLANK(D191),"",IF(ISBLANK(F191),"",IF(ISTEXT(F191),(D179)&amp;" "&amp;INDEX(C12:C220,C179),"")))</f>
        <v/>
      </c>
      <c r="C191" s="259" t="str">
        <f>IF(ISBLANK(D191),"",IF(ISTEXT(D191),LARGE(C11:C190,1)+1,0))</f>
        <v/>
      </c>
      <c r="D191" s="238"/>
      <c r="E191" s="240"/>
      <c r="F191" s="239"/>
      <c r="G191" s="403"/>
      <c r="H191" s="403"/>
      <c r="I191" s="403"/>
      <c r="J191" s="404"/>
      <c r="L191" s="1">
        <f>ROW()</f>
        <v>191</v>
      </c>
      <c r="M191" s="245" t="str">
        <f>IF(ISBLANK(O191),"",IF(ISBLANK(Q191),"",IF(ISTEXT(Q191),(O179)&amp;" "&amp;INDEX(N12:N220,N179),"")))</f>
        <v/>
      </c>
      <c r="N191" s="259" t="str">
        <f>IF(ISBLANK(O191),"",IF(ISTEXT(O191),LARGE(N11:N190,1)+1,0))</f>
        <v/>
      </c>
      <c r="O191" s="238"/>
      <c r="P191" s="240"/>
      <c r="Q191" s="239"/>
      <c r="R191" s="403"/>
      <c r="S191" s="403"/>
      <c r="T191" s="403"/>
      <c r="U191" s="404"/>
      <c r="V191" s="227"/>
      <c r="W191" s="235"/>
      <c r="X191" s="235"/>
      <c r="Y191" s="235"/>
      <c r="Z191" s="235"/>
    </row>
    <row r="192" spans="1:26" ht="20.100000000000001" customHeight="1" x14ac:dyDescent="0.25">
      <c r="A192" s="1">
        <f>ROW()</f>
        <v>192</v>
      </c>
      <c r="B192" s="245" t="str">
        <f>IF(ISBLANK(D192),"",IF(ISBLANK(F192),"",IF(ISTEXT(F192),(D179)&amp;" "&amp;INDEX(C12:C220,C179),"")))</f>
        <v/>
      </c>
      <c r="C192" s="259" t="str">
        <f>IF(ISBLANK(D192),"",IF(ISTEXT(D192),LARGE(C11:C191,1)+1,0))</f>
        <v/>
      </c>
      <c r="D192" s="238"/>
      <c r="E192" s="240"/>
      <c r="F192" s="239"/>
      <c r="G192" s="403"/>
      <c r="H192" s="403"/>
      <c r="I192" s="403"/>
      <c r="J192" s="404"/>
      <c r="L192" s="1">
        <f>ROW()</f>
        <v>192</v>
      </c>
      <c r="M192" s="245" t="str">
        <f>IF(ISBLANK(O192),"",IF(ISBLANK(Q192),"",IF(ISTEXT(Q192),(O179)&amp;" "&amp;INDEX(N12:N220,N179),"")))</f>
        <v/>
      </c>
      <c r="N192" s="259" t="str">
        <f>IF(ISBLANK(O192),"",IF(ISTEXT(O192),LARGE(N11:N191,1)+1,0))</f>
        <v/>
      </c>
      <c r="O192" s="238"/>
      <c r="P192" s="240"/>
      <c r="Q192" s="239"/>
      <c r="R192" s="403"/>
      <c r="S192" s="403"/>
      <c r="T192" s="403"/>
      <c r="U192" s="404"/>
      <c r="V192" s="227"/>
      <c r="W192" s="235"/>
      <c r="X192" s="235"/>
      <c r="Y192" s="235"/>
      <c r="Z192" s="235"/>
    </row>
    <row r="193" spans="1:26" ht="20.100000000000001" customHeight="1" x14ac:dyDescent="0.25">
      <c r="A193" s="1">
        <f>ROW()</f>
        <v>193</v>
      </c>
      <c r="B193" s="245" t="str">
        <f>IF(ISBLANK(D193),"",IF(ISBLANK(F193),"",IF(ISTEXT(F193),(D179)&amp;" "&amp;INDEX(C12:C220,C179),"")))</f>
        <v/>
      </c>
      <c r="C193" s="259" t="str">
        <f>IF(ISBLANK(D193),"",IF(ISTEXT(D193),LARGE(C11:C192,1)+1,0))</f>
        <v/>
      </c>
      <c r="D193" s="238"/>
      <c r="E193" s="240"/>
      <c r="F193" s="239"/>
      <c r="G193" s="403"/>
      <c r="H193" s="403"/>
      <c r="I193" s="403"/>
      <c r="J193" s="404"/>
      <c r="L193" s="1">
        <f>ROW()</f>
        <v>193</v>
      </c>
      <c r="M193" s="245" t="str">
        <f>IF(ISBLANK(O193),"",IF(ISBLANK(Q193),"",IF(ISTEXT(Q193),(O179)&amp;" "&amp;INDEX(N12:N220,N179),"")))</f>
        <v/>
      </c>
      <c r="N193" s="259" t="str">
        <f>IF(ISBLANK(O193),"",IF(ISTEXT(O193),LARGE(N11:N192,1)+1,0))</f>
        <v/>
      </c>
      <c r="O193" s="238"/>
      <c r="P193" s="240"/>
      <c r="Q193" s="239"/>
      <c r="R193" s="403"/>
      <c r="S193" s="403"/>
      <c r="T193" s="403"/>
      <c r="U193" s="404"/>
      <c r="V193" s="227"/>
      <c r="W193" s="235"/>
      <c r="X193" s="235"/>
      <c r="Y193" s="235"/>
      <c r="Z193" s="235"/>
    </row>
    <row r="194" spans="1:26" ht="20.100000000000001" customHeight="1" x14ac:dyDescent="0.25">
      <c r="A194" s="1">
        <f>ROW()</f>
        <v>194</v>
      </c>
      <c r="B194" s="245" t="str">
        <f>IF(ISBLANK(D194),"",IF(ISBLANK(F194),"",IF(ISTEXT(F194),(D179)&amp;" "&amp;INDEX(C12:C220,C179),"")))</f>
        <v/>
      </c>
      <c r="C194" s="259" t="str">
        <f>IF(ISBLANK(D194),"",IF(ISTEXT(D194),LARGE(C11:C193,1)+1,0))</f>
        <v/>
      </c>
      <c r="D194" s="238"/>
      <c r="E194" s="240"/>
      <c r="F194" s="239"/>
      <c r="G194" s="403"/>
      <c r="H194" s="403"/>
      <c r="I194" s="403"/>
      <c r="J194" s="404"/>
      <c r="L194" s="1">
        <f>ROW()</f>
        <v>194</v>
      </c>
      <c r="M194" s="245" t="str">
        <f>IF(ISBLANK(O194),"",IF(ISBLANK(Q194),"",IF(ISTEXT(Q194),(O179)&amp;" "&amp;INDEX(N12:N220,N179),"")))</f>
        <v/>
      </c>
      <c r="N194" s="259" t="str">
        <f>IF(ISBLANK(O194),"",IF(ISTEXT(O194),LARGE(N11:N193,1)+1,0))</f>
        <v/>
      </c>
      <c r="O194" s="238"/>
      <c r="P194" s="240"/>
      <c r="Q194" s="239"/>
      <c r="R194" s="403"/>
      <c r="S194" s="403"/>
      <c r="T194" s="403"/>
      <c r="U194" s="404"/>
      <c r="V194" s="227"/>
      <c r="W194" s="235"/>
      <c r="X194" s="235"/>
      <c r="Y194" s="235"/>
      <c r="Z194" s="235"/>
    </row>
    <row r="195" spans="1:26" ht="20.100000000000001" customHeight="1" x14ac:dyDescent="0.25">
      <c r="A195" s="1">
        <f>ROW()</f>
        <v>195</v>
      </c>
      <c r="B195" s="245" t="str">
        <f>IF(ISBLANK(D195),"",IF(ISBLANK(F195),"",IF(ISTEXT(F195),(D179)&amp;" "&amp;INDEX(C12:C220,C179),"")))</f>
        <v/>
      </c>
      <c r="C195" s="259" t="str">
        <f>IF(ISBLANK(D195),"",IF(ISTEXT(D195),LARGE(C11:C194,1)+1,0))</f>
        <v/>
      </c>
      <c r="D195" s="238"/>
      <c r="E195" s="240"/>
      <c r="F195" s="239"/>
      <c r="G195" s="403"/>
      <c r="H195" s="403"/>
      <c r="I195" s="403"/>
      <c r="J195" s="404"/>
      <c r="L195" s="1">
        <f>ROW()</f>
        <v>195</v>
      </c>
      <c r="M195" s="245" t="str">
        <f>IF(ISBLANK(O195),"",IF(ISBLANK(Q195),"",IF(ISTEXT(Q195),(O179)&amp;" "&amp;INDEX(N12:N220,N179),"")))</f>
        <v/>
      </c>
      <c r="N195" s="259" t="str">
        <f>IF(ISBLANK(O195),"",IF(ISTEXT(O195),LARGE(N11:N194,1)+1,0))</f>
        <v/>
      </c>
      <c r="O195" s="238"/>
      <c r="P195" s="240"/>
      <c r="Q195" s="239"/>
      <c r="R195" s="403"/>
      <c r="S195" s="403"/>
      <c r="T195" s="403"/>
      <c r="U195" s="404"/>
      <c r="V195" s="227"/>
      <c r="W195" s="235"/>
      <c r="X195" s="235"/>
      <c r="Y195" s="235"/>
      <c r="Z195" s="235"/>
    </row>
    <row r="196" spans="1:26" ht="20.100000000000001" customHeight="1" x14ac:dyDescent="0.25">
      <c r="A196" s="1">
        <f>ROW()</f>
        <v>196</v>
      </c>
      <c r="B196" s="245" t="str">
        <f>IF(ISBLANK(D196),"",IF(ISBLANK(F196),"",IF(ISTEXT(F196),(D179)&amp;" "&amp;INDEX(C12:C220,C179),"")))</f>
        <v/>
      </c>
      <c r="C196" s="259" t="str">
        <f>IF(ISBLANK(D196),"",IF(ISTEXT(D196),LARGE(C11:C195,1)+1,0))</f>
        <v/>
      </c>
      <c r="D196" s="238"/>
      <c r="E196" s="240"/>
      <c r="F196" s="239"/>
      <c r="G196" s="403"/>
      <c r="H196" s="403"/>
      <c r="I196" s="403"/>
      <c r="J196" s="404"/>
      <c r="L196" s="1">
        <f>ROW()</f>
        <v>196</v>
      </c>
      <c r="M196" s="245" t="str">
        <f>IF(ISBLANK(O196),"",IF(ISBLANK(Q196),"",IF(ISTEXT(Q196),(O179)&amp;" "&amp;INDEX(N12:N220,N179),"")))</f>
        <v/>
      </c>
      <c r="N196" s="259" t="str">
        <f>IF(ISBLANK(O196),"",IF(ISTEXT(O196),LARGE(N11:N195,1)+1,0))</f>
        <v/>
      </c>
      <c r="O196" s="238"/>
      <c r="P196" s="240"/>
      <c r="Q196" s="239"/>
      <c r="R196" s="403"/>
      <c r="S196" s="403"/>
      <c r="T196" s="403"/>
      <c r="U196" s="404"/>
      <c r="V196" s="227"/>
      <c r="W196" s="235"/>
      <c r="X196" s="235"/>
      <c r="Y196" s="235"/>
      <c r="Z196" s="235"/>
    </row>
    <row r="197" spans="1:26" ht="20.100000000000001" customHeight="1" x14ac:dyDescent="0.25">
      <c r="A197" s="1">
        <f>ROW()</f>
        <v>197</v>
      </c>
      <c r="B197" s="245" t="str">
        <f>IF(ISBLANK(D197),"",IF(ISBLANK(F197),"",IF(ISTEXT(F197),(D179)&amp;" "&amp;INDEX(C12:C220,C179),"")))</f>
        <v/>
      </c>
      <c r="C197" s="259" t="str">
        <f>IF(ISBLANK(D197),"",IF(ISTEXT(D197),LARGE(C11:C196,1)+1,0))</f>
        <v/>
      </c>
      <c r="D197" s="238"/>
      <c r="E197" s="240"/>
      <c r="F197" s="239"/>
      <c r="G197" s="403"/>
      <c r="H197" s="403"/>
      <c r="I197" s="403"/>
      <c r="J197" s="404"/>
      <c r="L197" s="1">
        <f>ROW()</f>
        <v>197</v>
      </c>
      <c r="M197" s="245" t="str">
        <f>IF(ISBLANK(O197),"",IF(ISBLANK(Q197),"",IF(ISTEXT(Q197),(O179)&amp;" "&amp;INDEX(N12:N220,N179),"")))</f>
        <v/>
      </c>
      <c r="N197" s="259" t="str">
        <f>IF(ISBLANK(O197),"",IF(ISTEXT(O197),LARGE(N11:N196,1)+1,0))</f>
        <v/>
      </c>
      <c r="O197" s="238"/>
      <c r="P197" s="240"/>
      <c r="Q197" s="239"/>
      <c r="R197" s="403"/>
      <c r="S197" s="403"/>
      <c r="T197" s="403"/>
      <c r="U197" s="404"/>
      <c r="V197" s="227"/>
      <c r="W197" s="235"/>
      <c r="X197" s="235"/>
      <c r="Y197" s="235"/>
      <c r="Z197" s="235"/>
    </row>
    <row r="198" spans="1:26" ht="20.100000000000001" customHeight="1" x14ac:dyDescent="0.25">
      <c r="A198" s="1">
        <f>ROW()</f>
        <v>198</v>
      </c>
      <c r="B198" s="245" t="str">
        <f>IF(ISBLANK(D198),"",IF(ISBLANK(F198),"",IF(ISTEXT(F198),(D179)&amp;" "&amp;INDEX(C12:C220,C179),"")))</f>
        <v/>
      </c>
      <c r="C198" s="259" t="str">
        <f>IF(ISBLANK(D198),"",IF(ISTEXT(D198),LARGE(C11:C197,1)+1,0))</f>
        <v/>
      </c>
      <c r="D198" s="238"/>
      <c r="E198" s="240"/>
      <c r="F198" s="239"/>
      <c r="G198" s="403"/>
      <c r="H198" s="403"/>
      <c r="I198" s="403"/>
      <c r="J198" s="404"/>
      <c r="L198" s="1">
        <f>ROW()</f>
        <v>198</v>
      </c>
      <c r="M198" s="245" t="str">
        <f>IF(ISBLANK(O198),"",IF(ISBLANK(Q198),"",IF(ISTEXT(Q198),(O179)&amp;" "&amp;INDEX(N12:N220,N179),"")))</f>
        <v/>
      </c>
      <c r="N198" s="259" t="str">
        <f>IF(ISBLANK(O198),"",IF(ISTEXT(O198),LARGE(N11:N197,1)+1,0))</f>
        <v/>
      </c>
      <c r="O198" s="238"/>
      <c r="P198" s="240"/>
      <c r="Q198" s="239"/>
      <c r="R198" s="403"/>
      <c r="S198" s="403"/>
      <c r="T198" s="403"/>
      <c r="U198" s="404"/>
      <c r="V198" s="227"/>
      <c r="W198" s="235"/>
      <c r="X198" s="235"/>
      <c r="Y198" s="235"/>
      <c r="Z198" s="235"/>
    </row>
    <row r="199" spans="1:26" ht="20.100000000000001" customHeight="1" thickBot="1" x14ac:dyDescent="0.3">
      <c r="A199" s="1">
        <f>ROW()</f>
        <v>199</v>
      </c>
      <c r="B199" s="245" t="str">
        <f>IF(ISBLANK(D199),"",IF(ISBLANK(F199),"",IF(ISTEXT(F199),(D179)&amp;" "&amp;INDEX(C12:C220,C179),"")))</f>
        <v/>
      </c>
      <c r="C199" s="259" t="str">
        <f>IF(ISBLANK(D199),"",IF(ISTEXT(D199),LARGE(C11:C198,1)+1,0))</f>
        <v/>
      </c>
      <c r="D199" s="238"/>
      <c r="E199" s="240"/>
      <c r="F199" s="239"/>
      <c r="G199" s="403"/>
      <c r="H199" s="403"/>
      <c r="I199" s="403"/>
      <c r="J199" s="404"/>
      <c r="L199" s="1">
        <f>ROW()</f>
        <v>199</v>
      </c>
      <c r="M199" s="245" t="str">
        <f>IF(ISBLANK(O199),"",IF(ISBLANK(Q199),"",IF(ISTEXT(Q199),(O179)&amp;" "&amp;INDEX(N12:N220,N179),"")))</f>
        <v/>
      </c>
      <c r="N199" s="259" t="str">
        <f>IF(ISBLANK(O199),"",IF(ISTEXT(O199),LARGE(N11:N198,1)+1,0))</f>
        <v/>
      </c>
      <c r="O199" s="238"/>
      <c r="P199" s="240"/>
      <c r="Q199" s="239"/>
      <c r="R199" s="403"/>
      <c r="S199" s="403"/>
      <c r="T199" s="403"/>
      <c r="U199" s="404"/>
      <c r="V199" s="227"/>
      <c r="W199" s="235"/>
      <c r="X199" s="235"/>
      <c r="Y199" s="235"/>
      <c r="Z199" s="235"/>
    </row>
    <row r="200" spans="1:26" ht="20.100000000000001" customHeight="1" thickBot="1" x14ac:dyDescent="0.3">
      <c r="A200" s="1">
        <f>ROW()</f>
        <v>200</v>
      </c>
      <c r="B200" s="281" t="s">
        <v>383</v>
      </c>
      <c r="C200" s="260">
        <v>0</v>
      </c>
      <c r="D200" s="242" t="s">
        <v>383</v>
      </c>
      <c r="E200" s="174" t="s">
        <v>154</v>
      </c>
      <c r="F200" s="175" t="s">
        <v>153</v>
      </c>
      <c r="G200" s="293" t="s">
        <v>45</v>
      </c>
      <c r="H200" s="294"/>
      <c r="I200" s="262">
        <f>COUNTA(E201:E220)</f>
        <v>0</v>
      </c>
      <c r="J200" s="246">
        <f>IF(I200=0,0,1/COUNTA(D201:D220)*I200)</f>
        <v>0</v>
      </c>
      <c r="L200" s="1">
        <f>ROW()</f>
        <v>200</v>
      </c>
      <c r="M200" s="281" t="s">
        <v>381</v>
      </c>
      <c r="N200" s="260"/>
      <c r="O200" s="242" t="s">
        <v>381</v>
      </c>
      <c r="P200" s="174" t="s">
        <v>154</v>
      </c>
      <c r="Q200" s="175" t="s">
        <v>153</v>
      </c>
      <c r="R200" s="293" t="s">
        <v>45</v>
      </c>
      <c r="S200" s="294"/>
      <c r="T200" s="262">
        <f>COUNTA(P201:P220)</f>
        <v>0</v>
      </c>
      <c r="U200" s="246">
        <f>IF(T200=0,0,1/COUNTA(O201:O220)*T200)</f>
        <v>0</v>
      </c>
      <c r="V200" s="227"/>
      <c r="W200" s="235"/>
      <c r="X200" s="235"/>
      <c r="Y200" s="235"/>
      <c r="Z200" s="235"/>
    </row>
    <row r="201" spans="1:26" ht="20.100000000000001" customHeight="1" x14ac:dyDescent="0.25">
      <c r="A201" s="1">
        <f>ROW()</f>
        <v>201</v>
      </c>
      <c r="B201" s="245" t="str">
        <f>IF(ISBLANK(D201),"",IF(ISBLANK(F201),"",IF(ISTEXT(F201),(D200)&amp;" "&amp;INDEX(C12:C220,C200),"")))</f>
        <v/>
      </c>
      <c r="C201" s="259" t="str">
        <f>IF(ISBLANK(D201),"",IF(ISTEXT(D201),LARGE(C11:C200,1)+1,0))</f>
        <v/>
      </c>
      <c r="D201" s="241"/>
      <c r="E201" s="240"/>
      <c r="F201" s="239"/>
      <c r="G201" s="403"/>
      <c r="H201" s="403"/>
      <c r="I201" s="403"/>
      <c r="J201" s="404"/>
      <c r="L201" s="1">
        <f>ROW()</f>
        <v>201</v>
      </c>
      <c r="M201" s="245" t="str">
        <f>IF(ISBLANK(O201),"",IF(ISBLANK(Q201),"",IF(ISTEXT(Q201),(O200)&amp;" "&amp;INDEX(N12:N220,N200),"")))</f>
        <v/>
      </c>
      <c r="N201" s="259" t="str">
        <f>IF(ISBLANK(O201),"",IF(ISTEXT(O201),LARGE(N11:N200,1)+1,0))</f>
        <v/>
      </c>
      <c r="O201" s="238"/>
      <c r="P201" s="240"/>
      <c r="Q201" s="239"/>
      <c r="R201" s="403"/>
      <c r="S201" s="403"/>
      <c r="T201" s="403"/>
      <c r="U201" s="404"/>
      <c r="V201" s="227"/>
      <c r="W201" s="235"/>
      <c r="X201" s="235"/>
      <c r="Y201" s="235"/>
      <c r="Z201" s="235"/>
    </row>
    <row r="202" spans="1:26" ht="20.100000000000001" customHeight="1" x14ac:dyDescent="0.25">
      <c r="A202" s="1">
        <f>ROW()</f>
        <v>202</v>
      </c>
      <c r="B202" s="245" t="str">
        <f>IF(ISBLANK(D202),"",IF(ISBLANK(F202),"",IF(ISTEXT(F202),(D200)&amp;" "&amp;INDEX(C12:C220,C200),"")))</f>
        <v/>
      </c>
      <c r="C202" s="259" t="str">
        <f>IF(ISBLANK(D202),"",IF(ISTEXT(D202),LARGE(C11:C201,1)+1,0))</f>
        <v/>
      </c>
      <c r="D202" s="237"/>
      <c r="E202" s="240"/>
      <c r="F202" s="239"/>
      <c r="G202" s="403"/>
      <c r="H202" s="403"/>
      <c r="I202" s="403"/>
      <c r="J202" s="404"/>
      <c r="L202" s="1">
        <f>ROW()</f>
        <v>202</v>
      </c>
      <c r="M202" s="245" t="str">
        <f>IF(ISBLANK(O202),"",IF(ISBLANK(Q202),"",IF(ISTEXT(Q202),(O200)&amp;" "&amp;INDEX(N12:N220,N200),"")))</f>
        <v/>
      </c>
      <c r="N202" s="259" t="str">
        <f>IF(ISBLANK(O202),"",IF(ISTEXT(O202),LARGE(N11:N201,1)+1,0))</f>
        <v/>
      </c>
      <c r="O202" s="237"/>
      <c r="P202" s="240"/>
      <c r="Q202" s="239"/>
      <c r="R202" s="403"/>
      <c r="S202" s="403"/>
      <c r="T202" s="403"/>
      <c r="U202" s="404"/>
      <c r="V202" s="227"/>
      <c r="W202" s="235"/>
      <c r="X202" s="235"/>
      <c r="Y202" s="235"/>
      <c r="Z202" s="235"/>
    </row>
    <row r="203" spans="1:26" ht="20.100000000000001" customHeight="1" x14ac:dyDescent="0.25">
      <c r="A203" s="1">
        <f>ROW()</f>
        <v>203</v>
      </c>
      <c r="B203" s="245" t="str">
        <f>IF(ISBLANK(D203),"",IF(ISBLANK(F203),"",IF(ISTEXT(F203),(D200)&amp;" "&amp;INDEX(C12:C220,C200),"")))</f>
        <v/>
      </c>
      <c r="C203" s="259" t="str">
        <f>IF(ISBLANK(D203),"",IF(ISTEXT(D203),LARGE(C11:C202,1)+1,0))</f>
        <v/>
      </c>
      <c r="D203" s="237"/>
      <c r="E203" s="240"/>
      <c r="F203" s="239"/>
      <c r="G203" s="403"/>
      <c r="H203" s="403"/>
      <c r="I203" s="403"/>
      <c r="J203" s="404"/>
      <c r="L203" s="1">
        <f>ROW()</f>
        <v>203</v>
      </c>
      <c r="M203" s="245" t="str">
        <f>IF(ISBLANK(O203),"",IF(ISBLANK(Q203),"",IF(ISTEXT(Q203),(O200)&amp;" "&amp;INDEX(N12:N220,N200),"")))</f>
        <v/>
      </c>
      <c r="N203" s="259" t="str">
        <f>IF(ISBLANK(O203),"",IF(ISTEXT(O203),LARGE(N11:N202,1)+1,0))</f>
        <v/>
      </c>
      <c r="O203" s="238"/>
      <c r="P203" s="240"/>
      <c r="Q203" s="239"/>
      <c r="R203" s="403"/>
      <c r="S203" s="403"/>
      <c r="T203" s="403"/>
      <c r="U203" s="404"/>
      <c r="V203" s="227"/>
      <c r="W203" s="235"/>
      <c r="X203" s="235"/>
      <c r="Y203" s="235"/>
      <c r="Z203" s="235"/>
    </row>
    <row r="204" spans="1:26" ht="20.100000000000001" customHeight="1" x14ac:dyDescent="0.25">
      <c r="A204" s="1">
        <f>ROW()</f>
        <v>204</v>
      </c>
      <c r="B204" s="245" t="str">
        <f>IF(ISBLANK(D204),"",IF(ISBLANK(F204),"",IF(ISTEXT(F204),(D200)&amp;" "&amp;INDEX(C12:C220,C200),"")))</f>
        <v/>
      </c>
      <c r="C204" s="259" t="str">
        <f>IF(ISBLANK(D204),"",IF(ISTEXT(D204),LARGE(C11:C203,1)+1,0))</f>
        <v/>
      </c>
      <c r="D204" s="237"/>
      <c r="E204" s="240"/>
      <c r="F204" s="239"/>
      <c r="G204" s="403"/>
      <c r="H204" s="403"/>
      <c r="I204" s="403"/>
      <c r="J204" s="404"/>
      <c r="L204" s="1">
        <f>ROW()</f>
        <v>204</v>
      </c>
      <c r="M204" s="245" t="str">
        <f>IF(ISBLANK(O204),"",IF(ISBLANK(Q204),"",IF(ISTEXT(Q204),(O200)&amp;" "&amp;INDEX(N12:N220,N200),"")))</f>
        <v/>
      </c>
      <c r="N204" s="259" t="str">
        <f>IF(ISBLANK(O204),"",IF(ISTEXT(O204),LARGE(N11:N203,1)+1,0))</f>
        <v/>
      </c>
      <c r="O204" s="238"/>
      <c r="P204" s="240"/>
      <c r="Q204" s="239"/>
      <c r="R204" s="403"/>
      <c r="S204" s="403"/>
      <c r="T204" s="403"/>
      <c r="U204" s="404"/>
      <c r="V204" s="227"/>
      <c r="W204" s="235"/>
      <c r="X204" s="235"/>
      <c r="Y204" s="235"/>
      <c r="Z204" s="235"/>
    </row>
    <row r="205" spans="1:26" ht="20.100000000000001" customHeight="1" x14ac:dyDescent="0.25">
      <c r="A205" s="1">
        <f>ROW()</f>
        <v>205</v>
      </c>
      <c r="B205" s="245" t="str">
        <f>IF(ISBLANK(D205),"",IF(ISBLANK(F205),"",IF(ISTEXT(F205),(D200)&amp;" "&amp;INDEX(C12:C220,C200),"")))</f>
        <v/>
      </c>
      <c r="C205" s="259" t="str">
        <f>IF(ISBLANK(D205),"",IF(ISTEXT(D205),LARGE(C11:C204,1)+1,0))</f>
        <v/>
      </c>
      <c r="D205" s="237"/>
      <c r="E205" s="240"/>
      <c r="F205" s="239"/>
      <c r="G205" s="403"/>
      <c r="H205" s="403"/>
      <c r="I205" s="403"/>
      <c r="J205" s="404"/>
      <c r="L205" s="1">
        <f>ROW()</f>
        <v>205</v>
      </c>
      <c r="M205" s="245" t="str">
        <f>IF(ISBLANK(O205),"",IF(ISBLANK(Q205),"",IF(ISTEXT(Q205),(O200)&amp;" "&amp;INDEX(N12:N220,N200),"")))</f>
        <v/>
      </c>
      <c r="N205" s="259" t="str">
        <f>IF(ISBLANK(O205),"",IF(ISTEXT(O205),LARGE(N11:N204,1)+1,0))</f>
        <v/>
      </c>
      <c r="O205" s="238"/>
      <c r="P205" s="240"/>
      <c r="Q205" s="239"/>
      <c r="R205" s="403"/>
      <c r="S205" s="403"/>
      <c r="T205" s="403"/>
      <c r="U205" s="404"/>
      <c r="V205" s="227"/>
      <c r="W205" s="235"/>
      <c r="X205" s="235"/>
      <c r="Y205" s="235"/>
      <c r="Z205" s="235"/>
    </row>
    <row r="206" spans="1:26" ht="20.100000000000001" customHeight="1" x14ac:dyDescent="0.25">
      <c r="A206" s="1">
        <f>ROW()</f>
        <v>206</v>
      </c>
      <c r="B206" s="245" t="str">
        <f>IF(ISBLANK(D206),"",IF(ISBLANK(F206),"",IF(ISTEXT(F206),(D200)&amp;" "&amp;INDEX(C12:C220,C200),"")))</f>
        <v/>
      </c>
      <c r="C206" s="259" t="str">
        <f>IF(ISBLANK(D206),"",IF(ISTEXT(D206),LARGE(C11:C205,1)+1,0))</f>
        <v/>
      </c>
      <c r="D206" s="237"/>
      <c r="E206" s="240"/>
      <c r="F206" s="239"/>
      <c r="G206" s="403"/>
      <c r="H206" s="403"/>
      <c r="I206" s="403"/>
      <c r="J206" s="404"/>
      <c r="L206" s="1">
        <f>ROW()</f>
        <v>206</v>
      </c>
      <c r="M206" s="245" t="str">
        <f>IF(ISBLANK(O206),"",IF(ISBLANK(Q206),"",IF(ISTEXT(Q206),(O200)&amp;" "&amp;INDEX(N12:N220,N200),"")))</f>
        <v/>
      </c>
      <c r="N206" s="259" t="str">
        <f>IF(ISBLANK(O206),"",IF(ISTEXT(O206),LARGE(N11:N205,1)+1,0))</f>
        <v/>
      </c>
      <c r="O206" s="238"/>
      <c r="P206" s="240"/>
      <c r="Q206" s="239"/>
      <c r="R206" s="403"/>
      <c r="S206" s="403"/>
      <c r="T206" s="403"/>
      <c r="U206" s="404"/>
      <c r="V206" s="227"/>
      <c r="W206" s="235"/>
      <c r="X206" s="235"/>
      <c r="Y206" s="235"/>
      <c r="Z206" s="235"/>
    </row>
    <row r="207" spans="1:26" ht="20.100000000000001" customHeight="1" x14ac:dyDescent="0.25">
      <c r="A207" s="1">
        <f>ROW()</f>
        <v>207</v>
      </c>
      <c r="B207" s="245" t="str">
        <f>IF(ISBLANK(D207),"",IF(ISBLANK(F207),"",IF(ISTEXT(F207),(D200)&amp;" "&amp;INDEX(C12:C220,C200),"")))</f>
        <v/>
      </c>
      <c r="C207" s="259" t="str">
        <f>IF(ISBLANK(D207),"",IF(ISTEXT(D207),LARGE(C11:C206,1)+1,0))</f>
        <v/>
      </c>
      <c r="D207" s="237"/>
      <c r="E207" s="240"/>
      <c r="F207" s="239"/>
      <c r="G207" s="403"/>
      <c r="H207" s="403"/>
      <c r="I207" s="403"/>
      <c r="J207" s="404"/>
      <c r="L207" s="1">
        <f>ROW()</f>
        <v>207</v>
      </c>
      <c r="M207" s="245" t="str">
        <f>IF(ISBLANK(O207),"",IF(ISBLANK(Q207),"",IF(ISTEXT(Q207),(O200)&amp;" "&amp;INDEX(N12:N220,N200),"")))</f>
        <v/>
      </c>
      <c r="N207" s="259" t="str">
        <f>IF(ISBLANK(O207),"",IF(ISTEXT(O207),LARGE(N11:N206,1)+1,0))</f>
        <v/>
      </c>
      <c r="O207" s="238"/>
      <c r="P207" s="240"/>
      <c r="Q207" s="239"/>
      <c r="R207" s="403"/>
      <c r="S207" s="403"/>
      <c r="T207" s="403"/>
      <c r="U207" s="404"/>
      <c r="V207" s="227"/>
      <c r="W207" s="235"/>
      <c r="X207" s="235"/>
      <c r="Y207" s="235"/>
      <c r="Z207" s="235"/>
    </row>
    <row r="208" spans="1:26" ht="20.100000000000001" customHeight="1" x14ac:dyDescent="0.25">
      <c r="A208" s="1">
        <f>ROW()</f>
        <v>208</v>
      </c>
      <c r="B208" s="245" t="str">
        <f>IF(ISBLANK(D208),"",IF(ISBLANK(F208),"",IF(ISTEXT(F208),(D200)&amp;" "&amp;INDEX(C12:C220,C200),"")))</f>
        <v/>
      </c>
      <c r="C208" s="259" t="str">
        <f>IF(ISBLANK(D208),"",IF(ISTEXT(D208),LARGE(C11:C207,1)+1,0))</f>
        <v/>
      </c>
      <c r="D208" s="237"/>
      <c r="E208" s="240"/>
      <c r="F208" s="239"/>
      <c r="G208" s="403"/>
      <c r="H208" s="403"/>
      <c r="I208" s="403"/>
      <c r="J208" s="404"/>
      <c r="L208" s="1">
        <f>ROW()</f>
        <v>208</v>
      </c>
      <c r="M208" s="245" t="str">
        <f>IF(ISBLANK(O208),"",IF(ISBLANK(Q208),"",IF(ISTEXT(Q208),(O200)&amp;" "&amp;INDEX(N12:N220,N200),"")))</f>
        <v/>
      </c>
      <c r="N208" s="259" t="str">
        <f>IF(ISBLANK(O208),"",IF(ISTEXT(O208),LARGE(N11:N207,1)+1,0))</f>
        <v/>
      </c>
      <c r="O208" s="238"/>
      <c r="P208" s="240"/>
      <c r="Q208" s="239"/>
      <c r="R208" s="403"/>
      <c r="S208" s="403"/>
      <c r="T208" s="403"/>
      <c r="U208" s="404"/>
      <c r="V208" s="227"/>
      <c r="W208" s="235"/>
      <c r="X208" s="235"/>
      <c r="Y208" s="235"/>
      <c r="Z208" s="235"/>
    </row>
    <row r="209" spans="1:26" ht="20.100000000000001" customHeight="1" x14ac:dyDescent="0.25">
      <c r="A209" s="1">
        <f>ROW()</f>
        <v>209</v>
      </c>
      <c r="B209" s="245" t="str">
        <f>IF(ISBLANK(D209),"",IF(ISBLANK(F209),"",IF(ISTEXT(F209),(D200)&amp;" "&amp;INDEX(C12:C220,C200),"")))</f>
        <v/>
      </c>
      <c r="C209" s="259" t="str">
        <f>IF(ISBLANK(D209),"",IF(ISTEXT(D209),LARGE(C11:C208,1)+1,0))</f>
        <v/>
      </c>
      <c r="D209" s="237"/>
      <c r="E209" s="240"/>
      <c r="F209" s="239"/>
      <c r="G209" s="403"/>
      <c r="H209" s="403"/>
      <c r="I209" s="403"/>
      <c r="J209" s="404"/>
      <c r="L209" s="1">
        <f>ROW()</f>
        <v>209</v>
      </c>
      <c r="M209" s="245" t="str">
        <f>IF(ISBLANK(O209),"",IF(ISBLANK(Q209),"",IF(ISTEXT(Q209),(O200)&amp;" "&amp;INDEX(N12:N220,N200),"")))</f>
        <v/>
      </c>
      <c r="N209" s="259" t="str">
        <f>IF(ISBLANK(O209),"",IF(ISTEXT(O209),LARGE(N11:N208,1)+1,0))</f>
        <v/>
      </c>
      <c r="O209" s="238"/>
      <c r="P209" s="240"/>
      <c r="Q209" s="239"/>
      <c r="R209" s="403"/>
      <c r="S209" s="403"/>
      <c r="T209" s="403"/>
      <c r="U209" s="404"/>
      <c r="V209" s="227"/>
      <c r="W209" s="235"/>
      <c r="X209" s="235"/>
      <c r="Y209" s="235"/>
      <c r="Z209" s="235"/>
    </row>
    <row r="210" spans="1:26" ht="20.100000000000001" customHeight="1" x14ac:dyDescent="0.25">
      <c r="A210" s="1">
        <f>ROW()</f>
        <v>210</v>
      </c>
      <c r="B210" s="245" t="str">
        <f>IF(ISBLANK(D210),"",IF(ISBLANK(F210),"",IF(ISTEXT(F210),(D200)&amp;" "&amp;INDEX(C12:C220,C200),"")))</f>
        <v/>
      </c>
      <c r="C210" s="259" t="str">
        <f>IF(ISBLANK(D210),"",IF(ISTEXT(D210),LARGE(C11:C209,1)+1,0))</f>
        <v/>
      </c>
      <c r="D210" s="237"/>
      <c r="E210" s="240"/>
      <c r="F210" s="239"/>
      <c r="G210" s="403"/>
      <c r="H210" s="403"/>
      <c r="I210" s="403"/>
      <c r="J210" s="404"/>
      <c r="L210" s="1">
        <f>ROW()</f>
        <v>210</v>
      </c>
      <c r="M210" s="245" t="str">
        <f>IF(ISBLANK(O210),"",IF(ISBLANK(Q210),"",IF(ISTEXT(Q210),(O200)&amp;" "&amp;INDEX(N12:N220,N200),"")))</f>
        <v/>
      </c>
      <c r="N210" s="259" t="str">
        <f>IF(ISBLANK(O210),"",IF(ISTEXT(O210),LARGE(N11:N209,1)+1,0))</f>
        <v/>
      </c>
      <c r="O210" s="238"/>
      <c r="P210" s="240"/>
      <c r="Q210" s="239"/>
      <c r="R210" s="403"/>
      <c r="S210" s="403"/>
      <c r="T210" s="403"/>
      <c r="U210" s="404"/>
      <c r="V210" s="227"/>
      <c r="W210" s="235"/>
      <c r="X210" s="235"/>
      <c r="Y210" s="235"/>
      <c r="Z210" s="235"/>
    </row>
    <row r="211" spans="1:26" ht="20.100000000000001" customHeight="1" x14ac:dyDescent="0.25">
      <c r="A211" s="1">
        <f>ROW()</f>
        <v>211</v>
      </c>
      <c r="B211" s="245" t="str">
        <f>IF(ISBLANK(D211),"",IF(ISBLANK(F211),"",IF(ISTEXT(F211),(D200)&amp;" "&amp;INDEX(C12:C220,C200),"")))</f>
        <v/>
      </c>
      <c r="C211" s="259" t="str">
        <f>IF(ISBLANK(D211),"",IF(ISTEXT(D211),LARGE(C11:C210,1)+1,0))</f>
        <v/>
      </c>
      <c r="D211" s="237"/>
      <c r="E211" s="240"/>
      <c r="F211" s="239"/>
      <c r="G211" s="403"/>
      <c r="H211" s="403"/>
      <c r="I211" s="403"/>
      <c r="J211" s="404"/>
      <c r="L211" s="1">
        <f>ROW()</f>
        <v>211</v>
      </c>
      <c r="M211" s="245" t="str">
        <f>IF(ISBLANK(O211),"",IF(ISBLANK(Q211),"",IF(ISTEXT(Q211),(O200)&amp;" "&amp;INDEX(N12:N220,N200),"")))</f>
        <v/>
      </c>
      <c r="N211" s="259" t="str">
        <f>IF(ISBLANK(O211),"",IF(ISTEXT(O211),LARGE(N11:N210,1)+1,0))</f>
        <v/>
      </c>
      <c r="O211" s="238"/>
      <c r="P211" s="240"/>
      <c r="Q211" s="239"/>
      <c r="R211" s="403"/>
      <c r="S211" s="403"/>
      <c r="T211" s="403"/>
      <c r="U211" s="404"/>
      <c r="V211" s="227"/>
      <c r="W211" s="235"/>
      <c r="X211" s="235"/>
      <c r="Y211" s="235"/>
      <c r="Z211" s="235"/>
    </row>
    <row r="212" spans="1:26" ht="20.100000000000001" customHeight="1" x14ac:dyDescent="0.25">
      <c r="A212" s="1">
        <f>ROW()</f>
        <v>212</v>
      </c>
      <c r="B212" s="245" t="str">
        <f>IF(ISBLANK(D212),"",IF(ISBLANK(F212),"",IF(ISTEXT(F212),(D200)&amp;" "&amp;INDEX(C12:C220,C200),"")))</f>
        <v/>
      </c>
      <c r="C212" s="259" t="str">
        <f>IF(ISBLANK(D212),"",IF(ISTEXT(D212),LARGE(C11:C211,1)+1,0))</f>
        <v/>
      </c>
      <c r="D212" s="237"/>
      <c r="E212" s="240"/>
      <c r="F212" s="239"/>
      <c r="G212" s="403"/>
      <c r="H212" s="403"/>
      <c r="I212" s="403"/>
      <c r="J212" s="404"/>
      <c r="L212" s="1">
        <f>ROW()</f>
        <v>212</v>
      </c>
      <c r="M212" s="245" t="str">
        <f>IF(ISBLANK(O212),"",IF(ISBLANK(Q212),"",IF(ISTEXT(Q212),(O200)&amp;" "&amp;INDEX(N12:N220,N200),"")))</f>
        <v/>
      </c>
      <c r="N212" s="259" t="str">
        <f>IF(ISBLANK(O212),"",IF(ISTEXT(O212),LARGE(N11:N211,1)+1,0))</f>
        <v/>
      </c>
      <c r="O212" s="238"/>
      <c r="P212" s="240"/>
      <c r="Q212" s="239"/>
      <c r="R212" s="403"/>
      <c r="S212" s="403"/>
      <c r="T212" s="403"/>
      <c r="U212" s="404"/>
      <c r="V212" s="227"/>
      <c r="W212" s="235"/>
      <c r="X212" s="235"/>
      <c r="Y212" s="235"/>
      <c r="Z212" s="235"/>
    </row>
    <row r="213" spans="1:26" ht="20.100000000000001" customHeight="1" x14ac:dyDescent="0.25">
      <c r="A213" s="1">
        <f>ROW()</f>
        <v>213</v>
      </c>
      <c r="B213" s="245" t="str">
        <f>IF(ISBLANK(D213),"",IF(ISBLANK(F213),"",IF(ISTEXT(F213),(D200)&amp;" "&amp;INDEX(C12:C220,C200),"")))</f>
        <v/>
      </c>
      <c r="C213" s="259" t="str">
        <f>IF(ISBLANK(D213),"",IF(ISTEXT(D213),LARGE(C11:C212,1)+1,0))</f>
        <v/>
      </c>
      <c r="D213" s="237"/>
      <c r="E213" s="240"/>
      <c r="F213" s="239"/>
      <c r="G213" s="403"/>
      <c r="H213" s="403"/>
      <c r="I213" s="403"/>
      <c r="J213" s="404"/>
      <c r="L213" s="1">
        <f>ROW()</f>
        <v>213</v>
      </c>
      <c r="M213" s="245" t="str">
        <f>IF(ISBLANK(O213),"",IF(ISBLANK(Q213),"",IF(ISTEXT(Q213),(O200)&amp;" "&amp;INDEX(N12:N220,N200),"")))</f>
        <v/>
      </c>
      <c r="N213" s="259" t="str">
        <f>IF(ISBLANK(O213),"",IF(ISTEXT(O213),LARGE(N11:N212,1)+1,0))</f>
        <v/>
      </c>
      <c r="O213" s="238"/>
      <c r="P213" s="240"/>
      <c r="Q213" s="239"/>
      <c r="R213" s="403"/>
      <c r="S213" s="403"/>
      <c r="T213" s="403"/>
      <c r="U213" s="404"/>
      <c r="V213" s="227"/>
      <c r="W213" s="235"/>
      <c r="X213" s="235"/>
      <c r="Y213" s="235"/>
      <c r="Z213" s="235"/>
    </row>
    <row r="214" spans="1:26" ht="20.100000000000001" customHeight="1" x14ac:dyDescent="0.25">
      <c r="A214" s="1">
        <f>ROW()</f>
        <v>214</v>
      </c>
      <c r="B214" s="245" t="str">
        <f>IF(ISBLANK(D214),"",IF(ISBLANK(F214),"",IF(ISTEXT(F214),(D200)&amp;" "&amp;INDEX(C12:C220,C200),"")))</f>
        <v/>
      </c>
      <c r="C214" s="259" t="str">
        <f>IF(ISBLANK(D214),"",IF(ISTEXT(D214),LARGE(C11:C213,1)+1,0))</f>
        <v/>
      </c>
      <c r="D214" s="237"/>
      <c r="E214" s="240"/>
      <c r="F214" s="239"/>
      <c r="G214" s="403"/>
      <c r="H214" s="403"/>
      <c r="I214" s="403"/>
      <c r="J214" s="404"/>
      <c r="L214" s="1">
        <f>ROW()</f>
        <v>214</v>
      </c>
      <c r="M214" s="245" t="str">
        <f>IF(ISBLANK(O214),"",IF(ISBLANK(Q214),"",IF(ISTEXT(Q214),(O200)&amp;" "&amp;INDEX(N12:N220,N200),"")))</f>
        <v/>
      </c>
      <c r="N214" s="259" t="str">
        <f>IF(ISBLANK(O214),"",IF(ISTEXT(O214),LARGE(N11:N213,1)+1,0))</f>
        <v/>
      </c>
      <c r="O214" s="238"/>
      <c r="P214" s="240"/>
      <c r="Q214" s="239"/>
      <c r="R214" s="403"/>
      <c r="S214" s="403"/>
      <c r="T214" s="403"/>
      <c r="U214" s="404"/>
      <c r="V214" s="227"/>
      <c r="W214" s="235"/>
      <c r="X214" s="235"/>
      <c r="Y214" s="235"/>
      <c r="Z214" s="235"/>
    </row>
    <row r="215" spans="1:26" ht="20.100000000000001" customHeight="1" x14ac:dyDescent="0.25">
      <c r="A215" s="1">
        <f>ROW()</f>
        <v>215</v>
      </c>
      <c r="B215" s="245" t="str">
        <f>IF(ISBLANK(D215),"",IF(ISBLANK(F215),"",IF(ISTEXT(F215),(D200)&amp;" "&amp;INDEX(C12:C220,C200),"")))</f>
        <v/>
      </c>
      <c r="C215" s="259" t="str">
        <f>IF(ISBLANK(D215),"",IF(ISTEXT(D215),LARGE(C11:C214,1)+1,0))</f>
        <v/>
      </c>
      <c r="D215" s="237"/>
      <c r="E215" s="240"/>
      <c r="F215" s="239"/>
      <c r="G215" s="403"/>
      <c r="H215" s="403"/>
      <c r="I215" s="403"/>
      <c r="J215" s="404"/>
      <c r="L215" s="1">
        <f>ROW()</f>
        <v>215</v>
      </c>
      <c r="M215" s="245" t="str">
        <f>IF(ISBLANK(O215),"",IF(ISBLANK(Q215),"",IF(ISTEXT(Q215),(O200)&amp;" "&amp;INDEX(N12:N220,N200),"")))</f>
        <v/>
      </c>
      <c r="N215" s="259" t="str">
        <f>IF(ISBLANK(O215),"",IF(ISTEXT(O215),LARGE(N11:N214,1)+1,0))</f>
        <v/>
      </c>
      <c r="O215" s="238"/>
      <c r="P215" s="240"/>
      <c r="Q215" s="239"/>
      <c r="R215" s="403"/>
      <c r="S215" s="403"/>
      <c r="T215" s="403"/>
      <c r="U215" s="404"/>
      <c r="V215" s="227"/>
      <c r="W215" s="235"/>
      <c r="X215" s="235"/>
      <c r="Y215" s="235"/>
      <c r="Z215" s="235"/>
    </row>
    <row r="216" spans="1:26" ht="20.100000000000001" customHeight="1" x14ac:dyDescent="0.25">
      <c r="A216" s="1">
        <f>ROW()</f>
        <v>216</v>
      </c>
      <c r="B216" s="245" t="str">
        <f>IF(ISBLANK(D216),"",IF(ISBLANK(F216),"",IF(ISTEXT(F216),(D200)&amp;" "&amp;INDEX(C12:C220,C200),"")))</f>
        <v/>
      </c>
      <c r="C216" s="259" t="str">
        <f>IF(ISBLANK(D216),"",IF(ISTEXT(D216),LARGE(C11:C215,1)+1,0))</f>
        <v/>
      </c>
      <c r="D216" s="237"/>
      <c r="E216" s="240"/>
      <c r="F216" s="239"/>
      <c r="G216" s="403"/>
      <c r="H216" s="403"/>
      <c r="I216" s="403"/>
      <c r="J216" s="404"/>
      <c r="L216" s="1">
        <f>ROW()</f>
        <v>216</v>
      </c>
      <c r="M216" s="245" t="str">
        <f>IF(ISBLANK(O216),"",IF(ISBLANK(Q216),"",IF(ISTEXT(Q216),(O200)&amp;" "&amp;INDEX(N12:N220,N200),"")))</f>
        <v/>
      </c>
      <c r="N216" s="259" t="str">
        <f>IF(ISBLANK(O216),"",IF(ISTEXT(O216),LARGE(N11:N215,1)+1,0))</f>
        <v/>
      </c>
      <c r="O216" s="238"/>
      <c r="P216" s="240"/>
      <c r="Q216" s="239"/>
      <c r="R216" s="403"/>
      <c r="S216" s="403"/>
      <c r="T216" s="403"/>
      <c r="U216" s="404"/>
      <c r="V216" s="227"/>
      <c r="W216" s="235"/>
      <c r="X216" s="235"/>
      <c r="Y216" s="235"/>
      <c r="Z216" s="235"/>
    </row>
    <row r="217" spans="1:26" ht="20.100000000000001" customHeight="1" x14ac:dyDescent="0.25">
      <c r="A217" s="1">
        <f>ROW()</f>
        <v>217</v>
      </c>
      <c r="B217" s="245" t="str">
        <f>IF(ISBLANK(D217),"",IF(ISBLANK(F217),"",IF(ISTEXT(F217),(D200)&amp;" "&amp;INDEX(C12:C220,C200),"")))</f>
        <v/>
      </c>
      <c r="C217" s="259" t="str">
        <f>IF(ISBLANK(D217),"",IF(ISTEXT(D217),LARGE(C11:C216,1)+1,0))</f>
        <v/>
      </c>
      <c r="D217" s="237"/>
      <c r="E217" s="240"/>
      <c r="F217" s="239"/>
      <c r="G217" s="403"/>
      <c r="H217" s="403"/>
      <c r="I217" s="403"/>
      <c r="J217" s="404"/>
      <c r="L217" s="1">
        <f>ROW()</f>
        <v>217</v>
      </c>
      <c r="M217" s="245" t="str">
        <f>IF(ISBLANK(O217),"",IF(ISBLANK(Q217),"",IF(ISTEXT(Q217),(O200)&amp;" "&amp;INDEX(N12:N220,N200),"")))</f>
        <v/>
      </c>
      <c r="N217" s="259" t="str">
        <f>IF(ISBLANK(O217),"",IF(ISTEXT(O217),LARGE(N11:N216,1)+1,0))</f>
        <v/>
      </c>
      <c r="O217" s="238"/>
      <c r="P217" s="240"/>
      <c r="Q217" s="239"/>
      <c r="R217" s="403"/>
      <c r="S217" s="403"/>
      <c r="T217" s="403"/>
      <c r="U217" s="404"/>
      <c r="V217" s="227"/>
      <c r="W217" s="235"/>
      <c r="X217" s="235"/>
      <c r="Y217" s="235"/>
      <c r="Z217" s="235"/>
    </row>
    <row r="218" spans="1:26" ht="20.100000000000001" customHeight="1" x14ac:dyDescent="0.25">
      <c r="A218" s="1">
        <f>ROW()</f>
        <v>218</v>
      </c>
      <c r="B218" s="245" t="str">
        <f>IF(ISBLANK(D218),"",IF(ISBLANK(F218),"",IF(ISTEXT(F218),(D200)&amp;" "&amp;INDEX(C12:C220,C200),"")))</f>
        <v/>
      </c>
      <c r="C218" s="259" t="str">
        <f>IF(ISBLANK(D218),"",IF(ISTEXT(D218),LARGE(C11:C217,1)+1,0))</f>
        <v/>
      </c>
      <c r="D218" s="237"/>
      <c r="E218" s="240"/>
      <c r="F218" s="239"/>
      <c r="G218" s="403"/>
      <c r="H218" s="403"/>
      <c r="I218" s="403"/>
      <c r="J218" s="404"/>
      <c r="L218" s="1">
        <f>ROW()</f>
        <v>218</v>
      </c>
      <c r="M218" s="245" t="str">
        <f>IF(ISBLANK(O218),"",IF(ISBLANK(Q218),"",IF(ISTEXT(Q218),(O200)&amp;" "&amp;INDEX(N12:N220,N200),"")))</f>
        <v/>
      </c>
      <c r="N218" s="259" t="str">
        <f>IF(ISBLANK(O218),"",IF(ISTEXT(O218),LARGE(N11:N217,1)+1,0))</f>
        <v/>
      </c>
      <c r="O218" s="238"/>
      <c r="P218" s="240"/>
      <c r="Q218" s="239"/>
      <c r="R218" s="403"/>
      <c r="S218" s="403"/>
      <c r="T218" s="403"/>
      <c r="U218" s="404"/>
      <c r="V218" s="227"/>
      <c r="W218" s="235"/>
      <c r="X218" s="235"/>
      <c r="Y218" s="235"/>
      <c r="Z218" s="235"/>
    </row>
    <row r="219" spans="1:26" ht="20.100000000000001" customHeight="1" x14ac:dyDescent="0.25">
      <c r="A219" s="1">
        <f>ROW()</f>
        <v>219</v>
      </c>
      <c r="B219" s="245" t="str">
        <f>IF(ISBLANK(D219),"",IF(ISBLANK(F219),"",IF(ISTEXT(F219),(D200)&amp;" "&amp;INDEX(C12:C220,C200),"")))</f>
        <v/>
      </c>
      <c r="C219" s="259" t="str">
        <f>IF(ISBLANK(D219),"",IF(ISTEXT(D219),LARGE(C11:C218,1)+1,0))</f>
        <v/>
      </c>
      <c r="D219" s="238"/>
      <c r="E219" s="240"/>
      <c r="F219" s="239"/>
      <c r="G219" s="403"/>
      <c r="H219" s="403"/>
      <c r="I219" s="403"/>
      <c r="J219" s="404"/>
      <c r="L219" s="1">
        <f>ROW()</f>
        <v>219</v>
      </c>
      <c r="M219" s="245" t="str">
        <f>IF(ISBLANK(O219),"",IF(ISBLANK(Q219),"",IF(ISTEXT(Q219),(O200)&amp;" "&amp;INDEX(N12:N220,N200),"")))</f>
        <v/>
      </c>
      <c r="N219" s="259" t="str">
        <f>IF(ISBLANK(O219),"",IF(ISTEXT(O219),LARGE(N11:N218,1)+1,0))</f>
        <v/>
      </c>
      <c r="O219" s="238"/>
      <c r="P219" s="240"/>
      <c r="Q219" s="239"/>
      <c r="R219" s="403"/>
      <c r="S219" s="403"/>
      <c r="T219" s="403"/>
      <c r="U219" s="404"/>
      <c r="V219" s="227"/>
      <c r="W219" s="235"/>
      <c r="X219" s="235"/>
      <c r="Y219" s="235"/>
      <c r="Z219" s="235"/>
    </row>
    <row r="220" spans="1:26" ht="20.100000000000001" customHeight="1" thickBot="1" x14ac:dyDescent="0.3">
      <c r="A220" s="283">
        <f>ROW()</f>
        <v>220</v>
      </c>
      <c r="B220" s="247" t="str">
        <f>IF(ISBLANK(D220),"",IF(ISBLANK(F220),"",IF(ISTEXT(F220),(D200)&amp;" "&amp;INDEX(C12:C220,C200),"")))</f>
        <v/>
      </c>
      <c r="C220" s="284" t="str">
        <f>IF(ISBLANK(D220),"",IF(ISTEXT(D220),LARGE(C11:C219,1)+1,0))</f>
        <v/>
      </c>
      <c r="D220" s="248"/>
      <c r="E220" s="249"/>
      <c r="F220" s="250"/>
      <c r="G220" s="430"/>
      <c r="H220" s="430"/>
      <c r="I220" s="430"/>
      <c r="J220" s="431"/>
      <c r="L220" s="1">
        <f>ROW()</f>
        <v>220</v>
      </c>
      <c r="M220" s="247" t="str">
        <f>IF(ISBLANK(O220),"",IF(ISBLANK(Q220),"",IF(ISTEXT(Q220),(O200)&amp;" "&amp;INDEX(N12:N220,N200),"")))</f>
        <v/>
      </c>
      <c r="N220" s="284" t="str">
        <f>IF(ISBLANK(O220),"",IF(ISTEXT(O220),LARGE(N11:N219,1)+1,0))</f>
        <v/>
      </c>
      <c r="O220" s="248"/>
      <c r="P220" s="249"/>
      <c r="Q220" s="250"/>
      <c r="R220" s="430"/>
      <c r="S220" s="430"/>
      <c r="T220" s="430"/>
      <c r="U220" s="431"/>
      <c r="V220" s="227"/>
      <c r="W220" s="235"/>
      <c r="X220" s="235"/>
      <c r="Y220" s="235"/>
      <c r="Z220" s="235"/>
    </row>
    <row r="221" spans="1:26" ht="15.6" customHeight="1" x14ac:dyDescent="0.25">
      <c r="V221" s="227"/>
      <c r="W221" s="235"/>
      <c r="X221" s="235"/>
      <c r="Y221" s="235"/>
      <c r="Z221" s="235"/>
    </row>
    <row r="222" spans="1:26" ht="15.75" customHeight="1" x14ac:dyDescent="0.25">
      <c r="V222" s="227"/>
      <c r="W222" s="235"/>
      <c r="X222" s="235"/>
      <c r="Y222" s="235"/>
      <c r="Z222" s="235"/>
    </row>
    <row r="223" spans="1:26" s="28" customFormat="1" ht="18" customHeight="1" x14ac:dyDescent="0.3">
      <c r="A223" s="412" t="s">
        <v>464</v>
      </c>
      <c r="B223" s="412"/>
      <c r="C223" s="412"/>
      <c r="D223" s="412"/>
      <c r="E223" s="412"/>
      <c r="F223" s="412"/>
      <c r="G223" s="412"/>
      <c r="H223" s="412"/>
      <c r="I223" s="412"/>
      <c r="J223" s="412"/>
      <c r="K223" s="412"/>
      <c r="L223" s="412"/>
      <c r="M223" s="412"/>
      <c r="N223" s="412"/>
      <c r="O223" s="412"/>
      <c r="P223" s="412"/>
      <c r="Q223" s="412"/>
      <c r="R223" s="412"/>
      <c r="S223" s="64"/>
    </row>
    <row r="224" spans="1:26" s="28" customFormat="1" ht="18" customHeight="1" x14ac:dyDescent="0.3">
      <c r="A224" s="412"/>
      <c r="B224" s="412"/>
      <c r="C224" s="412"/>
      <c r="D224" s="412"/>
      <c r="E224" s="412"/>
      <c r="F224" s="412"/>
      <c r="G224" s="412"/>
      <c r="H224" s="412"/>
      <c r="I224" s="412"/>
      <c r="J224" s="412"/>
      <c r="K224" s="412"/>
      <c r="L224" s="412"/>
      <c r="M224" s="412"/>
      <c r="N224" s="412"/>
      <c r="O224" s="412"/>
      <c r="P224" s="412"/>
      <c r="Q224" s="412"/>
      <c r="R224" s="412"/>
      <c r="S224" s="64"/>
    </row>
    <row r="225" spans="1:19" s="28" customFormat="1" ht="18" customHeight="1" x14ac:dyDescent="0.3">
      <c r="A225" s="35"/>
      <c r="B225" s="164"/>
      <c r="C225" s="148"/>
      <c r="D225" s="148"/>
      <c r="E225" s="148"/>
      <c r="F225" s="148"/>
      <c r="G225" s="148"/>
      <c r="H225" s="148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64"/>
    </row>
    <row r="226" spans="1:19" s="28" customFormat="1" ht="18" customHeight="1" x14ac:dyDescent="0.3">
      <c r="A226" s="35"/>
      <c r="B226" s="307" t="s">
        <v>384</v>
      </c>
      <c r="C226" s="85"/>
      <c r="D226" s="148"/>
      <c r="E226" s="148"/>
      <c r="F226" s="148"/>
      <c r="G226" s="148"/>
      <c r="H226" s="148"/>
      <c r="I226" s="35"/>
      <c r="J226" s="35"/>
      <c r="K226" s="35"/>
      <c r="L226" s="35"/>
      <c r="M226" s="413" t="s">
        <v>186</v>
      </c>
      <c r="N226" s="414"/>
      <c r="O226" s="414"/>
      <c r="P226" s="415"/>
      <c r="Q226" s="35"/>
      <c r="R226" s="35"/>
      <c r="S226" s="64"/>
    </row>
    <row r="227" spans="1:19" s="28" customFormat="1" ht="18" customHeight="1" x14ac:dyDescent="0.3">
      <c r="A227" s="35"/>
      <c r="B227" s="308"/>
      <c r="C227" s="308"/>
      <c r="D227" s="35"/>
      <c r="E227" s="35"/>
      <c r="F227" s="35"/>
      <c r="G227" s="35"/>
      <c r="H227" s="35"/>
      <c r="I227" s="35"/>
      <c r="J227" s="35"/>
      <c r="K227" s="35"/>
      <c r="L227" s="35"/>
      <c r="M227" s="416"/>
      <c r="N227" s="417"/>
      <c r="O227" s="417"/>
      <c r="P227" s="418"/>
      <c r="Q227" s="35"/>
      <c r="R227" s="35"/>
      <c r="S227" s="64"/>
    </row>
    <row r="228" spans="1:19" s="28" customFormat="1" ht="18" customHeight="1" x14ac:dyDescent="0.3">
      <c r="A228" s="35"/>
      <c r="B228" s="308"/>
      <c r="C228" s="308" t="s">
        <v>209</v>
      </c>
      <c r="D228" s="35"/>
      <c r="E228" s="35"/>
      <c r="F228" s="35"/>
      <c r="G228" s="35"/>
      <c r="H228" s="35"/>
      <c r="I228" s="35"/>
      <c r="J228" s="35"/>
      <c r="K228" s="35"/>
      <c r="L228" s="35"/>
      <c r="M228" s="416"/>
      <c r="N228" s="417"/>
      <c r="O228" s="417"/>
      <c r="P228" s="418"/>
      <c r="Q228" s="35"/>
      <c r="R228" s="35"/>
      <c r="S228" s="64"/>
    </row>
    <row r="229" spans="1:19" s="28" customFormat="1" ht="18" customHeight="1" x14ac:dyDescent="0.3">
      <c r="A229" s="35"/>
      <c r="B229" s="308"/>
      <c r="C229" s="308" t="s">
        <v>210</v>
      </c>
      <c r="D229" s="35"/>
      <c r="E229" s="35"/>
      <c r="F229" s="35"/>
      <c r="G229" s="35"/>
      <c r="H229" s="35"/>
      <c r="I229" s="35"/>
      <c r="J229" s="35"/>
      <c r="K229" s="35"/>
      <c r="L229" s="35"/>
      <c r="M229" s="416"/>
      <c r="N229" s="417"/>
      <c r="O229" s="417"/>
      <c r="P229" s="418"/>
      <c r="Q229" s="35"/>
      <c r="R229" s="35"/>
      <c r="S229" s="64"/>
    </row>
    <row r="230" spans="1:19" s="28" customFormat="1" ht="18" customHeight="1" x14ac:dyDescent="0.3">
      <c r="A230" s="35"/>
      <c r="B230" s="308"/>
      <c r="C230" s="308" t="s">
        <v>211</v>
      </c>
      <c r="D230" s="35"/>
      <c r="E230" s="35"/>
      <c r="F230" s="35"/>
      <c r="G230" s="35"/>
      <c r="H230" s="35"/>
      <c r="I230" s="35"/>
      <c r="J230" s="35"/>
      <c r="K230" s="35"/>
      <c r="L230" s="35"/>
      <c r="M230" s="416"/>
      <c r="N230" s="417"/>
      <c r="O230" s="417"/>
      <c r="P230" s="418"/>
      <c r="Q230" s="35"/>
      <c r="R230" s="35"/>
      <c r="S230" s="64"/>
    </row>
    <row r="231" spans="1:19" s="28" customFormat="1" ht="18" customHeight="1" x14ac:dyDescent="0.3">
      <c r="A231" s="35"/>
      <c r="B231" s="308"/>
      <c r="C231" s="308" t="s">
        <v>460</v>
      </c>
      <c r="D231" s="35"/>
      <c r="E231" s="35"/>
      <c r="F231" s="35"/>
      <c r="G231" s="35"/>
      <c r="H231" s="35"/>
      <c r="I231" s="35"/>
      <c r="J231" s="35"/>
      <c r="K231" s="35"/>
      <c r="L231" s="35"/>
      <c r="M231" s="416"/>
      <c r="N231" s="417"/>
      <c r="O231" s="417"/>
      <c r="P231" s="418"/>
      <c r="Q231" s="35"/>
      <c r="R231" s="35"/>
      <c r="S231" s="64"/>
    </row>
    <row r="232" spans="1:19" s="28" customFormat="1" ht="18" customHeight="1" x14ac:dyDescent="0.3">
      <c r="A232" s="35"/>
      <c r="B232" s="308"/>
      <c r="C232" s="308" t="s">
        <v>59</v>
      </c>
      <c r="D232" s="35"/>
      <c r="E232" s="35"/>
      <c r="F232" s="300"/>
      <c r="G232" s="35"/>
      <c r="H232" s="35"/>
      <c r="I232" s="35"/>
      <c r="J232" s="35"/>
      <c r="K232" s="35"/>
      <c r="L232" s="35"/>
      <c r="M232" s="419"/>
      <c r="N232" s="420"/>
      <c r="O232" s="420"/>
      <c r="P232" s="421"/>
      <c r="Q232" s="35"/>
      <c r="R232" s="35"/>
      <c r="S232" s="64"/>
    </row>
    <row r="233" spans="1:19" s="28" customFormat="1" ht="18" customHeight="1" thickBot="1" x14ac:dyDescent="0.35">
      <c r="A233" s="35"/>
      <c r="B233" s="35"/>
      <c r="C233" s="35"/>
      <c r="D233" s="35"/>
      <c r="E233" s="35"/>
      <c r="F233" s="300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64"/>
    </row>
    <row r="234" spans="1:19" s="28" customFormat="1" ht="20.100000000000001" customHeight="1" x14ac:dyDescent="0.3">
      <c r="A234" s="35"/>
      <c r="B234" s="422">
        <v>1</v>
      </c>
      <c r="C234" s="424" t="s">
        <v>390</v>
      </c>
      <c r="D234" s="424"/>
      <c r="E234" s="424"/>
      <c r="F234" s="424"/>
      <c r="G234" s="424"/>
      <c r="H234" s="424"/>
      <c r="I234" s="424"/>
      <c r="J234" s="424"/>
      <c r="K234" s="424"/>
      <c r="L234" s="424"/>
      <c r="M234" s="424"/>
      <c r="N234" s="424"/>
      <c r="O234" s="424"/>
      <c r="P234" s="424"/>
      <c r="Q234" s="424"/>
      <c r="R234" s="425"/>
      <c r="S234" s="64"/>
    </row>
    <row r="235" spans="1:19" s="28" customFormat="1" ht="20.100000000000001" customHeight="1" x14ac:dyDescent="0.3">
      <c r="A235" s="35"/>
      <c r="B235" s="423"/>
      <c r="C235" s="426"/>
      <c r="D235" s="426"/>
      <c r="E235" s="426"/>
      <c r="F235" s="426"/>
      <c r="G235" s="426"/>
      <c r="H235" s="426"/>
      <c r="I235" s="426"/>
      <c r="J235" s="426"/>
      <c r="K235" s="426"/>
      <c r="L235" s="426"/>
      <c r="M235" s="426"/>
      <c r="N235" s="426"/>
      <c r="O235" s="426"/>
      <c r="P235" s="426"/>
      <c r="Q235" s="426"/>
      <c r="R235" s="427"/>
      <c r="S235" s="64"/>
    </row>
    <row r="236" spans="1:19" s="28" customFormat="1" ht="18" customHeight="1" x14ac:dyDescent="0.3">
      <c r="A236" s="35"/>
      <c r="B236" s="60"/>
      <c r="C236" s="40"/>
      <c r="D236" s="40"/>
      <c r="E236" s="40"/>
      <c r="F236" s="316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39"/>
      <c r="S236" s="64"/>
    </row>
    <row r="237" spans="1:19" s="28" customFormat="1" ht="18" customHeight="1" x14ac:dyDescent="0.3">
      <c r="A237" s="35"/>
      <c r="B237" s="428" t="s">
        <v>143</v>
      </c>
      <c r="C237" s="384"/>
      <c r="D237" s="384"/>
      <c r="E237" s="384"/>
      <c r="F237" s="384"/>
      <c r="G237" s="384"/>
      <c r="H237" s="384"/>
      <c r="I237" s="40"/>
      <c r="J237" s="40"/>
      <c r="K237" s="384" t="s">
        <v>142</v>
      </c>
      <c r="L237" s="384"/>
      <c r="M237" s="384"/>
      <c r="N237" s="384"/>
      <c r="O237" s="384"/>
      <c r="P237" s="384"/>
      <c r="Q237" s="384"/>
      <c r="R237" s="429"/>
      <c r="S237" s="64"/>
    </row>
    <row r="238" spans="1:19" s="28" customFormat="1" ht="18" customHeight="1" x14ac:dyDescent="0.3">
      <c r="A238" s="35"/>
      <c r="B238" s="428"/>
      <c r="C238" s="384"/>
      <c r="D238" s="384"/>
      <c r="E238" s="384"/>
      <c r="F238" s="384"/>
      <c r="G238" s="384"/>
      <c r="H238" s="384"/>
      <c r="I238" s="40"/>
      <c r="J238" s="40"/>
      <c r="K238" s="384"/>
      <c r="L238" s="384"/>
      <c r="M238" s="384"/>
      <c r="N238" s="384"/>
      <c r="O238" s="384"/>
      <c r="P238" s="384"/>
      <c r="Q238" s="384"/>
      <c r="R238" s="429"/>
      <c r="S238" s="64"/>
    </row>
    <row r="239" spans="1:19" s="28" customFormat="1" ht="18" customHeight="1" x14ac:dyDescent="0.3">
      <c r="A239" s="35"/>
      <c r="B239" s="60"/>
      <c r="C239" s="40"/>
      <c r="D239" s="40"/>
      <c r="E239" s="40"/>
      <c r="F239" s="316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39"/>
      <c r="S239" s="64"/>
    </row>
    <row r="240" spans="1:19" s="28" customFormat="1" ht="18" customHeight="1" thickBot="1" x14ac:dyDescent="0.35">
      <c r="A240" s="35"/>
      <c r="B240" s="317"/>
      <c r="C240" s="152"/>
      <c r="D240" s="152"/>
      <c r="E240" s="152"/>
      <c r="F240" s="152"/>
      <c r="G240" s="152"/>
      <c r="H240" s="152"/>
      <c r="I240" s="37"/>
      <c r="J240" s="37"/>
      <c r="K240" s="37"/>
      <c r="L240" s="37"/>
      <c r="M240" s="37"/>
      <c r="N240" s="37"/>
      <c r="O240" s="37"/>
      <c r="P240" s="37"/>
      <c r="Q240" s="37"/>
      <c r="R240" s="36"/>
      <c r="S240" s="64"/>
    </row>
    <row r="241" spans="1:19" s="28" customFormat="1" ht="18" customHeight="1" x14ac:dyDescent="0.3">
      <c r="A241" s="35"/>
      <c r="B241" s="156"/>
      <c r="C241" s="148"/>
      <c r="D241" s="148"/>
      <c r="E241" s="148"/>
      <c r="F241" s="148"/>
      <c r="G241" s="148"/>
      <c r="H241" s="148"/>
      <c r="I241" s="40"/>
      <c r="J241" s="35"/>
      <c r="K241" s="35"/>
      <c r="L241" s="35"/>
      <c r="M241" s="35"/>
      <c r="N241" s="35"/>
      <c r="O241" s="35"/>
      <c r="P241" s="35"/>
      <c r="Q241" s="35"/>
      <c r="R241" s="35"/>
      <c r="S241" s="64"/>
    </row>
    <row r="242" spans="1:19" s="28" customFormat="1" ht="18" customHeight="1" thickBot="1" x14ac:dyDescent="0.35">
      <c r="A242" s="35"/>
      <c r="B242" s="156"/>
      <c r="C242" s="148"/>
      <c r="D242" s="148"/>
      <c r="E242" s="148"/>
      <c r="F242" s="148"/>
      <c r="G242" s="148"/>
      <c r="H242" s="148"/>
      <c r="I242" s="40"/>
      <c r="J242" s="35"/>
      <c r="K242" s="35"/>
      <c r="L242" s="35"/>
      <c r="M242" s="35"/>
      <c r="N242" s="35"/>
      <c r="O242" s="35"/>
      <c r="P242" s="35"/>
      <c r="Q242" s="35"/>
      <c r="R242" s="35"/>
      <c r="S242" s="64"/>
    </row>
    <row r="243" spans="1:19" s="28" customFormat="1" ht="20.100000000000001" customHeight="1" x14ac:dyDescent="0.3">
      <c r="A243" s="35"/>
      <c r="B243" s="422">
        <v>2</v>
      </c>
      <c r="C243" s="424" t="s">
        <v>389</v>
      </c>
      <c r="D243" s="424"/>
      <c r="E243" s="424"/>
      <c r="F243" s="424"/>
      <c r="G243" s="424"/>
      <c r="H243" s="424"/>
      <c r="I243" s="424"/>
      <c r="J243" s="424"/>
      <c r="K243" s="424"/>
      <c r="L243" s="424"/>
      <c r="M243" s="424"/>
      <c r="N243" s="424"/>
      <c r="O243" s="424"/>
      <c r="P243" s="424"/>
      <c r="Q243" s="424"/>
      <c r="R243" s="425"/>
      <c r="S243" s="64"/>
    </row>
    <row r="244" spans="1:19" s="28" customFormat="1" ht="20.100000000000001" customHeight="1" x14ac:dyDescent="0.3">
      <c r="A244" s="35"/>
      <c r="B244" s="423"/>
      <c r="C244" s="426"/>
      <c r="D244" s="426"/>
      <c r="E244" s="426"/>
      <c r="F244" s="426"/>
      <c r="G244" s="426"/>
      <c r="H244" s="426"/>
      <c r="I244" s="426"/>
      <c r="J244" s="426"/>
      <c r="K244" s="426"/>
      <c r="L244" s="426"/>
      <c r="M244" s="426"/>
      <c r="N244" s="426"/>
      <c r="O244" s="426"/>
      <c r="P244" s="426"/>
      <c r="Q244" s="426"/>
      <c r="R244" s="427"/>
      <c r="S244" s="64"/>
    </row>
    <row r="245" spans="1:19" s="28" customFormat="1" ht="18" customHeight="1" x14ac:dyDescent="0.3">
      <c r="A245" s="35"/>
      <c r="B245" s="318"/>
      <c r="C245" s="148"/>
      <c r="D245" s="148"/>
      <c r="E245" s="148"/>
      <c r="F245" s="148"/>
      <c r="G245" s="148"/>
      <c r="H245" s="148"/>
      <c r="I245" s="40"/>
      <c r="J245" s="40"/>
      <c r="K245" s="40"/>
      <c r="L245" s="40"/>
      <c r="M245" s="40"/>
      <c r="N245" s="40"/>
      <c r="O245" s="40"/>
      <c r="P245" s="40"/>
      <c r="Q245" s="40"/>
      <c r="R245" s="39"/>
      <c r="S245" s="64"/>
    </row>
    <row r="246" spans="1:19" s="28" customFormat="1" ht="18" customHeight="1" x14ac:dyDescent="0.3">
      <c r="A246" s="35"/>
      <c r="B246" s="318"/>
      <c r="C246" s="148"/>
      <c r="D246" s="148"/>
      <c r="E246" s="40" t="s">
        <v>139</v>
      </c>
      <c r="F246" s="40"/>
      <c r="G246" s="316"/>
      <c r="H246" s="40"/>
      <c r="I246" s="40" t="s">
        <v>387</v>
      </c>
      <c r="J246" s="40"/>
      <c r="K246" s="40"/>
      <c r="L246" s="40"/>
      <c r="M246" s="40"/>
      <c r="N246" s="40"/>
      <c r="O246" s="40"/>
      <c r="P246" s="40"/>
      <c r="Q246" s="40"/>
      <c r="R246" s="39"/>
      <c r="S246" s="64"/>
    </row>
    <row r="247" spans="1:19" s="28" customFormat="1" ht="18" customHeight="1" x14ac:dyDescent="0.3">
      <c r="A247" s="35"/>
      <c r="B247" s="318"/>
      <c r="C247" s="148"/>
      <c r="D247" s="148"/>
      <c r="E247" s="385" t="s">
        <v>385</v>
      </c>
      <c r="F247" s="386"/>
      <c r="G247" s="386"/>
      <c r="H247" s="386"/>
      <c r="I247" s="385" t="s">
        <v>386</v>
      </c>
      <c r="J247" s="386"/>
      <c r="K247" s="386"/>
      <c r="L247" s="386"/>
      <c r="M247" s="386"/>
      <c r="N247" s="389"/>
      <c r="O247" s="40"/>
      <c r="P247" s="40"/>
      <c r="Q247" s="40"/>
      <c r="R247" s="39"/>
      <c r="S247" s="64"/>
    </row>
    <row r="248" spans="1:19" s="28" customFormat="1" ht="18" customHeight="1" x14ac:dyDescent="0.3">
      <c r="A248" s="35"/>
      <c r="B248" s="318"/>
      <c r="C248" s="148"/>
      <c r="D248" s="148"/>
      <c r="E248" s="387"/>
      <c r="F248" s="388"/>
      <c r="G248" s="388"/>
      <c r="H248" s="388"/>
      <c r="I248" s="387"/>
      <c r="J248" s="388"/>
      <c r="K248" s="388"/>
      <c r="L248" s="388"/>
      <c r="M248" s="388"/>
      <c r="N248" s="390"/>
      <c r="O248" s="40"/>
      <c r="P248" s="40"/>
      <c r="Q248" s="40"/>
      <c r="R248" s="39"/>
      <c r="S248" s="64"/>
    </row>
    <row r="249" spans="1:19" s="28" customFormat="1" ht="18" customHeight="1" x14ac:dyDescent="0.3">
      <c r="A249" s="35"/>
      <c r="B249" s="318"/>
      <c r="C249" s="148"/>
      <c r="D249" s="148"/>
      <c r="E249" s="148"/>
      <c r="F249" s="148"/>
      <c r="G249" s="148"/>
      <c r="H249" s="148"/>
      <c r="I249" s="40"/>
      <c r="J249" s="40"/>
      <c r="K249" s="40"/>
      <c r="L249" s="40"/>
      <c r="M249" s="40"/>
      <c r="N249" s="40"/>
      <c r="O249" s="40"/>
      <c r="P249" s="40"/>
      <c r="Q249" s="40"/>
      <c r="R249" s="39"/>
      <c r="S249" s="64"/>
    </row>
    <row r="250" spans="1:19" s="28" customFormat="1" ht="18" customHeight="1" thickBot="1" x14ac:dyDescent="0.35">
      <c r="A250" s="35"/>
      <c r="B250" s="317"/>
      <c r="C250" s="152"/>
      <c r="D250" s="152"/>
      <c r="E250" s="152"/>
      <c r="F250" s="152"/>
      <c r="G250" s="152"/>
      <c r="H250" s="152"/>
      <c r="I250" s="37"/>
      <c r="J250" s="37"/>
      <c r="K250" s="37"/>
      <c r="L250" s="37"/>
      <c r="M250" s="37"/>
      <c r="N250" s="37"/>
      <c r="O250" s="37"/>
      <c r="P250" s="37"/>
      <c r="Q250" s="37"/>
      <c r="R250" s="36"/>
      <c r="S250" s="64"/>
    </row>
    <row r="251" spans="1:19" s="28" customFormat="1" ht="18" customHeight="1" x14ac:dyDescent="0.3">
      <c r="A251" s="35"/>
      <c r="B251" s="156"/>
      <c r="C251" s="148"/>
      <c r="D251" s="148"/>
      <c r="E251" s="148"/>
      <c r="F251" s="148"/>
      <c r="G251" s="148"/>
      <c r="H251" s="148"/>
      <c r="I251" s="40"/>
      <c r="J251" s="35"/>
      <c r="K251" s="35"/>
      <c r="L251" s="35"/>
      <c r="M251" s="35"/>
      <c r="N251" s="35"/>
      <c r="O251" s="35"/>
      <c r="P251" s="35"/>
      <c r="Q251" s="35"/>
      <c r="R251" s="35"/>
      <c r="S251" s="64"/>
    </row>
    <row r="252" spans="1:19" s="28" customFormat="1" ht="18" customHeight="1" thickBot="1" x14ac:dyDescent="0.35">
      <c r="A252" s="35"/>
      <c r="B252" s="156"/>
      <c r="C252" s="301"/>
      <c r="D252" s="148"/>
      <c r="E252" s="148"/>
      <c r="F252" s="148"/>
      <c r="G252" s="148"/>
      <c r="H252" s="148"/>
      <c r="I252" s="40"/>
      <c r="J252" s="35"/>
      <c r="K252" s="35"/>
      <c r="L252" s="35"/>
      <c r="M252" s="35"/>
      <c r="N252" s="35"/>
      <c r="O252" s="35"/>
      <c r="P252" s="35"/>
      <c r="Q252" s="35"/>
      <c r="R252" s="35"/>
      <c r="S252" s="64"/>
    </row>
    <row r="253" spans="1:19" s="28" customFormat="1" ht="20.100000000000001" customHeight="1" x14ac:dyDescent="0.3">
      <c r="A253" s="35"/>
      <c r="B253" s="422">
        <v>3</v>
      </c>
      <c r="C253" s="424" t="s">
        <v>433</v>
      </c>
      <c r="D253" s="424"/>
      <c r="E253" s="424"/>
      <c r="F253" s="424"/>
      <c r="G253" s="424"/>
      <c r="H253" s="424"/>
      <c r="I253" s="424"/>
      <c r="J253" s="424"/>
      <c r="K253" s="424"/>
      <c r="L253" s="424"/>
      <c r="M253" s="424"/>
      <c r="N253" s="424"/>
      <c r="O253" s="424"/>
      <c r="P253" s="424"/>
      <c r="Q253" s="424"/>
      <c r="R253" s="425"/>
      <c r="S253" s="64"/>
    </row>
    <row r="254" spans="1:19" s="28" customFormat="1" ht="20.100000000000001" customHeight="1" x14ac:dyDescent="0.3">
      <c r="A254" s="35"/>
      <c r="B254" s="423"/>
      <c r="C254" s="426"/>
      <c r="D254" s="426"/>
      <c r="E254" s="426"/>
      <c r="F254" s="426"/>
      <c r="G254" s="426"/>
      <c r="H254" s="426"/>
      <c r="I254" s="426"/>
      <c r="J254" s="426"/>
      <c r="K254" s="426"/>
      <c r="L254" s="426"/>
      <c r="M254" s="426"/>
      <c r="N254" s="426"/>
      <c r="O254" s="426"/>
      <c r="P254" s="426"/>
      <c r="Q254" s="426"/>
      <c r="R254" s="427"/>
      <c r="S254" s="64"/>
    </row>
    <row r="255" spans="1:19" s="28" customFormat="1" ht="18" customHeight="1" thickBot="1" x14ac:dyDescent="0.35">
      <c r="A255" s="35"/>
      <c r="B255" s="318"/>
      <c r="C255" s="148"/>
      <c r="D255" s="148"/>
      <c r="E255" s="148"/>
      <c r="F255" s="148"/>
      <c r="G255" s="148"/>
      <c r="H255" s="148"/>
      <c r="I255" s="348" t="s">
        <v>441</v>
      </c>
      <c r="J255" s="40"/>
      <c r="K255" s="349" t="s">
        <v>442</v>
      </c>
      <c r="L255" s="40"/>
      <c r="M255" s="40"/>
      <c r="N255" s="40"/>
      <c r="O255" s="40"/>
      <c r="P255" s="40"/>
      <c r="Q255" s="40"/>
      <c r="R255" s="39"/>
      <c r="S255" s="64"/>
    </row>
    <row r="256" spans="1:19" s="28" customFormat="1" ht="18" customHeight="1" thickBot="1" x14ac:dyDescent="0.35">
      <c r="A256" s="35"/>
      <c r="B256" s="342">
        <v>32</v>
      </c>
      <c r="C256" s="256" t="s">
        <v>360</v>
      </c>
      <c r="D256" s="327"/>
      <c r="E256" s="255">
        <v>0</v>
      </c>
      <c r="F256" s="243" t="s">
        <v>443</v>
      </c>
      <c r="G256" s="243"/>
      <c r="H256" s="243"/>
      <c r="I256" s="328" t="s">
        <v>154</v>
      </c>
      <c r="J256" s="432" t="s">
        <v>153</v>
      </c>
      <c r="K256" s="432"/>
      <c r="L256" s="433"/>
      <c r="M256" s="434" t="s">
        <v>45</v>
      </c>
      <c r="N256" s="435"/>
      <c r="O256" s="288">
        <v>1</v>
      </c>
      <c r="P256" s="333">
        <v>0.33333333333333331</v>
      </c>
      <c r="Q256" s="40"/>
      <c r="R256" s="39"/>
      <c r="S256" s="64"/>
    </row>
    <row r="257" spans="1:19" s="28" customFormat="1" ht="18" customHeight="1" x14ac:dyDescent="0.3">
      <c r="A257" s="35"/>
      <c r="B257" s="343">
        <v>33</v>
      </c>
      <c r="C257" s="245" t="s">
        <v>192</v>
      </c>
      <c r="D257" s="40"/>
      <c r="E257" s="254">
        <v>1</v>
      </c>
      <c r="F257" s="324" t="s">
        <v>218</v>
      </c>
      <c r="G257" s="319"/>
      <c r="H257" s="319"/>
      <c r="I257" s="240" t="s">
        <v>9</v>
      </c>
      <c r="J257" s="436"/>
      <c r="K257" s="437"/>
      <c r="L257" s="437"/>
      <c r="M257" s="403"/>
      <c r="N257" s="403"/>
      <c r="O257" s="403"/>
      <c r="P257" s="438"/>
      <c r="Q257" s="40"/>
      <c r="R257" s="39"/>
      <c r="S257" s="64"/>
    </row>
    <row r="258" spans="1:19" s="28" customFormat="1" ht="18" customHeight="1" x14ac:dyDescent="0.3">
      <c r="A258" s="35"/>
      <c r="B258" s="343">
        <v>34</v>
      </c>
      <c r="C258" s="245" t="s">
        <v>445</v>
      </c>
      <c r="D258" s="40"/>
      <c r="E258" s="254" t="s">
        <v>449</v>
      </c>
      <c r="F258" s="325" t="s">
        <v>219</v>
      </c>
      <c r="G258" s="319"/>
      <c r="H258" s="319"/>
      <c r="I258" s="240"/>
      <c r="J258" s="436" t="s">
        <v>9</v>
      </c>
      <c r="K258" s="437"/>
      <c r="L258" s="437"/>
      <c r="M258" s="403" t="s">
        <v>398</v>
      </c>
      <c r="N258" s="403"/>
      <c r="O258" s="403"/>
      <c r="P258" s="438"/>
      <c r="Q258" s="40"/>
      <c r="R258" s="39"/>
      <c r="S258" s="64"/>
    </row>
    <row r="259" spans="1:19" s="28" customFormat="1" ht="18" customHeight="1" x14ac:dyDescent="0.3">
      <c r="A259" s="35"/>
      <c r="B259" s="343">
        <v>35</v>
      </c>
      <c r="C259" s="245" t="s">
        <v>446</v>
      </c>
      <c r="D259" s="40"/>
      <c r="E259" s="254" t="s">
        <v>451</v>
      </c>
      <c r="F259" s="326" t="s">
        <v>220</v>
      </c>
      <c r="G259" s="319"/>
      <c r="H259" s="319"/>
      <c r="I259" s="240"/>
      <c r="J259" s="436" t="s">
        <v>9</v>
      </c>
      <c r="K259" s="437"/>
      <c r="L259" s="437"/>
      <c r="M259" s="403" t="s">
        <v>399</v>
      </c>
      <c r="N259" s="403"/>
      <c r="O259" s="403"/>
      <c r="P259" s="438"/>
      <c r="Q259" s="40"/>
      <c r="R259" s="39"/>
      <c r="S259" s="64"/>
    </row>
    <row r="260" spans="1:19" s="28" customFormat="1" ht="18" customHeight="1" x14ac:dyDescent="0.3">
      <c r="A260" s="35"/>
      <c r="B260" s="343">
        <v>36</v>
      </c>
      <c r="C260" s="245" t="s">
        <v>192</v>
      </c>
      <c r="D260" s="40"/>
      <c r="E260" s="254" t="s">
        <v>192</v>
      </c>
      <c r="F260" s="238"/>
      <c r="G260" s="346" t="s">
        <v>440</v>
      </c>
      <c r="H260" s="319"/>
      <c r="I260" s="240"/>
      <c r="J260" s="436"/>
      <c r="K260" s="437"/>
      <c r="L260" s="437"/>
      <c r="M260" s="403"/>
      <c r="N260" s="403"/>
      <c r="O260" s="403"/>
      <c r="P260" s="438"/>
      <c r="Q260" s="40"/>
      <c r="R260" s="39"/>
      <c r="S260" s="64"/>
    </row>
    <row r="261" spans="1:19" s="28" customFormat="1" ht="18" customHeight="1" x14ac:dyDescent="0.3">
      <c r="A261" s="35"/>
      <c r="B261" s="344">
        <v>37</v>
      </c>
      <c r="C261" s="329" t="s">
        <v>192</v>
      </c>
      <c r="D261" s="313"/>
      <c r="E261" s="330" t="s">
        <v>192</v>
      </c>
      <c r="F261" s="331"/>
      <c r="G261" s="314"/>
      <c r="H261" s="314"/>
      <c r="I261" s="332"/>
      <c r="J261" s="443"/>
      <c r="K261" s="444"/>
      <c r="L261" s="444"/>
      <c r="M261" s="445"/>
      <c r="N261" s="445"/>
      <c r="O261" s="445"/>
      <c r="P261" s="446"/>
      <c r="Q261" s="40"/>
      <c r="R261" s="39"/>
      <c r="S261" s="64"/>
    </row>
    <row r="262" spans="1:19" s="28" customFormat="1" ht="18" customHeight="1" thickBot="1" x14ac:dyDescent="0.35">
      <c r="A262" s="35"/>
      <c r="B262" s="60"/>
      <c r="C262" s="156"/>
      <c r="D262" s="319"/>
      <c r="E262" s="301"/>
      <c r="F262" s="148"/>
      <c r="G262" s="319"/>
      <c r="H262" s="319"/>
      <c r="I262" s="348" t="s">
        <v>441</v>
      </c>
      <c r="J262" s="148"/>
      <c r="K262" s="349" t="s">
        <v>442</v>
      </c>
      <c r="L262" s="319"/>
      <c r="M262" s="148"/>
      <c r="N262" s="148"/>
      <c r="O262" s="40"/>
      <c r="P262" s="40"/>
      <c r="Q262" s="40"/>
      <c r="R262" s="39"/>
      <c r="S262" s="64"/>
    </row>
    <row r="263" spans="1:19" s="28" customFormat="1" ht="18" customHeight="1" thickBot="1" x14ac:dyDescent="0.35">
      <c r="A263" s="35"/>
      <c r="B263" s="342">
        <v>32</v>
      </c>
      <c r="C263" s="256" t="s">
        <v>362</v>
      </c>
      <c r="D263" s="327"/>
      <c r="E263" s="255">
        <v>0</v>
      </c>
      <c r="F263" s="243" t="s">
        <v>444</v>
      </c>
      <c r="G263" s="243"/>
      <c r="H263" s="243"/>
      <c r="I263" s="328" t="s">
        <v>154</v>
      </c>
      <c r="J263" s="432" t="s">
        <v>153</v>
      </c>
      <c r="K263" s="432"/>
      <c r="L263" s="433"/>
      <c r="M263" s="439" t="s">
        <v>45</v>
      </c>
      <c r="N263" s="440"/>
      <c r="O263" s="289">
        <v>3</v>
      </c>
      <c r="P263" s="290">
        <v>0.60000000000000009</v>
      </c>
      <c r="Q263" s="40"/>
      <c r="R263" s="39"/>
      <c r="S263" s="64"/>
    </row>
    <row r="264" spans="1:19" s="28" customFormat="1" ht="18" customHeight="1" x14ac:dyDescent="0.3">
      <c r="A264" s="35"/>
      <c r="B264" s="343">
        <v>33</v>
      </c>
      <c r="C264" s="245" t="s">
        <v>192</v>
      </c>
      <c r="D264" s="40"/>
      <c r="E264" s="254">
        <v>1</v>
      </c>
      <c r="F264" s="441" t="s">
        <v>166</v>
      </c>
      <c r="G264" s="441"/>
      <c r="H264" s="442"/>
      <c r="I264" s="240" t="s">
        <v>334</v>
      </c>
      <c r="J264" s="436"/>
      <c r="K264" s="437"/>
      <c r="L264" s="437"/>
      <c r="M264" s="403"/>
      <c r="N264" s="403"/>
      <c r="O264" s="408"/>
      <c r="P264" s="409"/>
      <c r="Q264" s="40"/>
      <c r="R264" s="39"/>
      <c r="S264" s="64"/>
    </row>
    <row r="265" spans="1:19" s="28" customFormat="1" ht="18" customHeight="1" x14ac:dyDescent="0.3">
      <c r="A265" s="35"/>
      <c r="B265" s="343">
        <v>34</v>
      </c>
      <c r="C265" s="245" t="s">
        <v>447</v>
      </c>
      <c r="D265" s="40"/>
      <c r="E265" s="254" t="s">
        <v>449</v>
      </c>
      <c r="F265" s="441" t="s">
        <v>164</v>
      </c>
      <c r="G265" s="441"/>
      <c r="H265" s="442"/>
      <c r="I265" s="240"/>
      <c r="J265" s="436" t="s">
        <v>334</v>
      </c>
      <c r="K265" s="437"/>
      <c r="L265" s="437"/>
      <c r="M265" s="403" t="s">
        <v>401</v>
      </c>
      <c r="N265" s="403"/>
      <c r="O265" s="403"/>
      <c r="P265" s="404"/>
      <c r="Q265" s="40"/>
      <c r="R265" s="39"/>
      <c r="S265" s="64"/>
    </row>
    <row r="266" spans="1:19" s="28" customFormat="1" ht="18" customHeight="1" x14ac:dyDescent="0.3">
      <c r="A266" s="35"/>
      <c r="B266" s="343">
        <v>35</v>
      </c>
      <c r="C266" s="245" t="s">
        <v>192</v>
      </c>
      <c r="D266" s="40"/>
      <c r="E266" s="254">
        <v>3</v>
      </c>
      <c r="F266" s="441" t="s">
        <v>162</v>
      </c>
      <c r="G266" s="441"/>
      <c r="H266" s="442"/>
      <c r="I266" s="240" t="s">
        <v>334</v>
      </c>
      <c r="J266" s="436"/>
      <c r="K266" s="437"/>
      <c r="L266" s="437"/>
      <c r="M266" s="403"/>
      <c r="N266" s="403"/>
      <c r="O266" s="403"/>
      <c r="P266" s="404"/>
      <c r="Q266" s="40"/>
      <c r="R266" s="39"/>
      <c r="S266" s="64"/>
    </row>
    <row r="267" spans="1:19" s="28" customFormat="1" ht="18" customHeight="1" x14ac:dyDescent="0.3">
      <c r="A267" s="35"/>
      <c r="B267" s="343">
        <v>36</v>
      </c>
      <c r="C267" s="245" t="s">
        <v>448</v>
      </c>
      <c r="D267" s="40"/>
      <c r="E267" s="254" t="s">
        <v>450</v>
      </c>
      <c r="F267" s="441" t="s">
        <v>454</v>
      </c>
      <c r="G267" s="441"/>
      <c r="H267" s="442"/>
      <c r="I267" s="240"/>
      <c r="J267" s="436" t="s">
        <v>334</v>
      </c>
      <c r="K267" s="437"/>
      <c r="L267" s="437"/>
      <c r="M267" s="403" t="s">
        <v>427</v>
      </c>
      <c r="N267" s="403"/>
      <c r="O267" s="403"/>
      <c r="P267" s="404"/>
      <c r="Q267" s="40"/>
      <c r="R267" s="39"/>
      <c r="S267" s="64"/>
    </row>
    <row r="268" spans="1:19" s="28" customFormat="1" ht="18" customHeight="1" x14ac:dyDescent="0.3">
      <c r="A268" s="35"/>
      <c r="B268" s="344">
        <v>37</v>
      </c>
      <c r="C268" s="329" t="s">
        <v>192</v>
      </c>
      <c r="D268" s="313"/>
      <c r="E268" s="236">
        <v>5</v>
      </c>
      <c r="F268" s="447" t="s">
        <v>158</v>
      </c>
      <c r="G268" s="447"/>
      <c r="H268" s="448"/>
      <c r="I268" s="332" t="s">
        <v>334</v>
      </c>
      <c r="J268" s="443"/>
      <c r="K268" s="444"/>
      <c r="L268" s="444"/>
      <c r="M268" s="445"/>
      <c r="N268" s="445"/>
      <c r="O268" s="445"/>
      <c r="P268" s="449"/>
      <c r="Q268" s="40"/>
      <c r="R268" s="39"/>
      <c r="S268" s="64"/>
    </row>
    <row r="269" spans="1:19" s="28" customFormat="1" ht="18" customHeight="1" x14ac:dyDescent="0.3">
      <c r="A269" s="35"/>
      <c r="B269" s="318"/>
      <c r="C269" s="301"/>
      <c r="D269" s="148"/>
      <c r="E269" s="148"/>
      <c r="F269" s="148"/>
      <c r="G269" s="148"/>
      <c r="H269" s="148"/>
      <c r="I269" s="40"/>
      <c r="J269" s="40"/>
      <c r="K269" s="40"/>
      <c r="L269" s="40"/>
      <c r="M269" s="40"/>
      <c r="N269" s="40"/>
      <c r="O269" s="40"/>
      <c r="P269" s="40"/>
      <c r="Q269" s="40"/>
      <c r="R269" s="39"/>
      <c r="S269" s="64"/>
    </row>
    <row r="270" spans="1:19" s="28" customFormat="1" ht="18" customHeight="1" x14ac:dyDescent="0.3">
      <c r="A270" s="35"/>
      <c r="B270" s="318"/>
      <c r="C270" s="310" t="s">
        <v>412</v>
      </c>
      <c r="D270" s="301" t="s">
        <v>438</v>
      </c>
      <c r="E270" s="148"/>
      <c r="F270" s="148"/>
      <c r="G270" s="148"/>
      <c r="H270" s="148"/>
      <c r="I270" s="40"/>
      <c r="J270" s="40"/>
      <c r="K270" s="40"/>
      <c r="L270" s="40"/>
      <c r="M270" s="40"/>
      <c r="N270" s="40"/>
      <c r="O270" s="40"/>
      <c r="P270" s="40"/>
      <c r="Q270" s="40"/>
      <c r="R270" s="39"/>
      <c r="S270" s="64"/>
    </row>
    <row r="271" spans="1:19" s="28" customFormat="1" ht="18" customHeight="1" x14ac:dyDescent="0.3">
      <c r="A271" s="35"/>
      <c r="B271" s="318"/>
      <c r="C271" s="301"/>
      <c r="D271" s="148"/>
      <c r="E271" s="148"/>
      <c r="F271" s="148"/>
      <c r="G271" s="148"/>
      <c r="H271" s="148"/>
      <c r="I271" s="40"/>
      <c r="J271" s="40"/>
      <c r="K271" s="40"/>
      <c r="L271" s="40"/>
      <c r="M271" s="40"/>
      <c r="N271" s="40"/>
      <c r="O271" s="40"/>
      <c r="P271" s="40"/>
      <c r="Q271" s="40"/>
      <c r="R271" s="39"/>
      <c r="S271" s="64"/>
    </row>
    <row r="272" spans="1:19" s="28" customFormat="1" ht="18" customHeight="1" x14ac:dyDescent="0.3">
      <c r="A272" s="35"/>
      <c r="B272" s="318"/>
      <c r="C272" s="341"/>
      <c r="D272" s="148"/>
      <c r="E272" s="148"/>
      <c r="F272" s="148"/>
      <c r="G272" s="345"/>
      <c r="H272" s="345" t="s">
        <v>452</v>
      </c>
      <c r="I272" s="299" t="s">
        <v>449</v>
      </c>
      <c r="J272" s="58" t="s">
        <v>439</v>
      </c>
      <c r="K272" s="40"/>
      <c r="L272" s="40"/>
      <c r="M272" s="40"/>
      <c r="N272" s="40"/>
      <c r="O272" s="40"/>
      <c r="P272" s="40"/>
      <c r="Q272" s="40"/>
      <c r="R272" s="39"/>
      <c r="S272" s="64"/>
    </row>
    <row r="273" spans="1:19" s="28" customFormat="1" ht="18" customHeight="1" x14ac:dyDescent="0.3">
      <c r="A273" s="35"/>
      <c r="B273" s="318"/>
      <c r="C273" s="84" t="s">
        <v>453</v>
      </c>
      <c r="D273" s="148"/>
      <c r="E273" s="148"/>
      <c r="F273" s="148"/>
      <c r="G273" s="85"/>
      <c r="H273" s="148"/>
      <c r="I273" s="40"/>
      <c r="J273" s="40"/>
      <c r="K273" s="40"/>
      <c r="L273" s="40"/>
      <c r="M273" s="40"/>
      <c r="N273" s="40"/>
      <c r="O273" s="40"/>
      <c r="P273" s="40"/>
      <c r="Q273" s="40"/>
      <c r="R273" s="39"/>
      <c r="S273" s="64"/>
    </row>
    <row r="274" spans="1:19" s="28" customFormat="1" ht="18" customHeight="1" thickBot="1" x14ac:dyDescent="0.35">
      <c r="A274" s="35"/>
      <c r="B274" s="317"/>
      <c r="C274" s="152"/>
      <c r="D274" s="152"/>
      <c r="E274" s="152"/>
      <c r="F274" s="152"/>
      <c r="G274" s="152"/>
      <c r="H274" s="152"/>
      <c r="I274" s="37"/>
      <c r="J274" s="37"/>
      <c r="K274" s="37"/>
      <c r="L274" s="37"/>
      <c r="M274" s="37"/>
      <c r="N274" s="37"/>
      <c r="O274" s="37"/>
      <c r="P274" s="37"/>
      <c r="Q274" s="37"/>
      <c r="R274" s="36"/>
      <c r="S274" s="64"/>
    </row>
    <row r="275" spans="1:19" s="28" customFormat="1" ht="18" customHeight="1" x14ac:dyDescent="0.3">
      <c r="A275" s="40"/>
      <c r="B275" s="156"/>
      <c r="C275" s="148"/>
      <c r="D275" s="148"/>
      <c r="E275" s="148"/>
      <c r="F275" s="148"/>
      <c r="G275" s="148"/>
      <c r="H275" s="148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3"/>
    </row>
    <row r="276" spans="1:19" s="28" customFormat="1" ht="18" customHeight="1" thickBot="1" x14ac:dyDescent="0.35">
      <c r="A276" s="40"/>
      <c r="B276" s="156"/>
      <c r="C276" s="148"/>
      <c r="D276" s="148"/>
      <c r="E276" s="148"/>
      <c r="F276" s="148"/>
      <c r="G276" s="148"/>
      <c r="H276" s="148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3"/>
    </row>
    <row r="277" spans="1:19" s="28" customFormat="1" ht="20.100000000000001" customHeight="1" x14ac:dyDescent="0.3">
      <c r="A277" s="35"/>
      <c r="B277" s="450" t="s">
        <v>461</v>
      </c>
      <c r="C277" s="424" t="s">
        <v>391</v>
      </c>
      <c r="D277" s="424"/>
      <c r="E277" s="424"/>
      <c r="F277" s="424"/>
      <c r="G277" s="424"/>
      <c r="H277" s="424"/>
      <c r="I277" s="424"/>
      <c r="J277" s="424"/>
      <c r="K277" s="424"/>
      <c r="L277" s="424"/>
      <c r="M277" s="424"/>
      <c r="N277" s="424"/>
      <c r="O277" s="424"/>
      <c r="P277" s="424"/>
      <c r="Q277" s="424"/>
      <c r="R277" s="425"/>
      <c r="S277" s="64"/>
    </row>
    <row r="278" spans="1:19" s="28" customFormat="1" ht="20.100000000000001" customHeight="1" x14ac:dyDescent="0.3">
      <c r="A278" s="35"/>
      <c r="B278" s="451"/>
      <c r="C278" s="426"/>
      <c r="D278" s="426"/>
      <c r="E278" s="426"/>
      <c r="F278" s="426"/>
      <c r="G278" s="426"/>
      <c r="H278" s="426"/>
      <c r="I278" s="426"/>
      <c r="J278" s="426"/>
      <c r="K278" s="426"/>
      <c r="L278" s="426"/>
      <c r="M278" s="426"/>
      <c r="N278" s="426"/>
      <c r="O278" s="426"/>
      <c r="P278" s="426"/>
      <c r="Q278" s="426"/>
      <c r="R278" s="427"/>
      <c r="S278" s="64"/>
    </row>
    <row r="279" spans="1:19" s="28" customFormat="1" ht="18" customHeight="1" x14ac:dyDescent="0.3">
      <c r="A279" s="35"/>
      <c r="B279" s="318"/>
      <c r="C279" s="148"/>
      <c r="D279" s="148"/>
      <c r="E279" s="148"/>
      <c r="F279" s="148"/>
      <c r="G279" s="148"/>
      <c r="H279" s="148"/>
      <c r="I279" s="40"/>
      <c r="J279" s="40"/>
      <c r="K279" s="40"/>
      <c r="L279" s="40"/>
      <c r="M279" s="40"/>
      <c r="N279" s="40"/>
      <c r="O279" s="40"/>
      <c r="P279" s="40"/>
      <c r="Q279" s="40"/>
      <c r="R279" s="39"/>
      <c r="S279" s="64"/>
    </row>
    <row r="280" spans="1:19" s="28" customFormat="1" ht="18" customHeight="1" x14ac:dyDescent="0.3">
      <c r="A280" s="35"/>
      <c r="B280" s="318"/>
      <c r="C280" s="148"/>
      <c r="D280" s="148"/>
      <c r="E280" s="148"/>
      <c r="F280" s="148"/>
      <c r="G280" s="148"/>
      <c r="H280" s="148"/>
      <c r="I280" s="40"/>
      <c r="J280" s="40"/>
      <c r="K280" s="40"/>
      <c r="L280" s="40"/>
      <c r="M280" s="40"/>
      <c r="N280" s="40"/>
      <c r="O280" s="40"/>
      <c r="P280" s="40"/>
      <c r="Q280" s="40"/>
      <c r="R280" s="39"/>
      <c r="S280" s="64"/>
    </row>
    <row r="281" spans="1:19" s="28" customFormat="1" ht="18" customHeight="1" x14ac:dyDescent="0.3">
      <c r="A281" s="35"/>
      <c r="B281" s="318" t="s">
        <v>394</v>
      </c>
      <c r="C281" s="148"/>
      <c r="D281" s="148"/>
      <c r="E281" s="148"/>
      <c r="F281" s="148"/>
      <c r="G281" s="148"/>
      <c r="H281" s="148"/>
      <c r="I281" s="302" t="s">
        <v>395</v>
      </c>
      <c r="J281" s="40"/>
      <c r="K281" s="40"/>
      <c r="L281" s="40"/>
      <c r="M281" s="40"/>
      <c r="N281" s="40"/>
      <c r="O281" s="40"/>
      <c r="P281" s="40"/>
      <c r="Q281" s="40"/>
      <c r="R281" s="39"/>
      <c r="S281" s="64"/>
    </row>
    <row r="282" spans="1:19" s="28" customFormat="1" ht="18" customHeight="1" x14ac:dyDescent="0.3">
      <c r="A282" s="35"/>
      <c r="B282" s="318" t="s">
        <v>392</v>
      </c>
      <c r="C282" s="148"/>
      <c r="D282" s="148"/>
      <c r="E282" s="148"/>
      <c r="F282" s="148"/>
      <c r="G282" s="148"/>
      <c r="H282" s="148"/>
      <c r="I282" s="40" t="s">
        <v>396</v>
      </c>
      <c r="J282" s="40"/>
      <c r="K282" s="40"/>
      <c r="L282" s="40"/>
      <c r="M282" s="40"/>
      <c r="N282" s="40"/>
      <c r="O282" s="40"/>
      <c r="P282" s="40"/>
      <c r="Q282" s="40"/>
      <c r="R282" s="39"/>
      <c r="S282" s="64"/>
    </row>
    <row r="283" spans="1:19" s="28" customFormat="1" ht="18" customHeight="1" x14ac:dyDescent="0.3">
      <c r="A283" s="35"/>
      <c r="B283" s="318" t="s">
        <v>393</v>
      </c>
      <c r="C283" s="148"/>
      <c r="D283" s="148"/>
      <c r="E283" s="148"/>
      <c r="F283" s="148"/>
      <c r="G283" s="148"/>
      <c r="H283" s="148"/>
      <c r="I283" s="40" t="s">
        <v>397</v>
      </c>
      <c r="J283" s="40"/>
      <c r="K283" s="40"/>
      <c r="L283" s="40"/>
      <c r="M283" s="40"/>
      <c r="N283" s="40"/>
      <c r="O283" s="40"/>
      <c r="P283" s="40"/>
      <c r="Q283" s="40"/>
      <c r="R283" s="39"/>
      <c r="S283" s="64"/>
    </row>
    <row r="284" spans="1:19" s="28" customFormat="1" ht="18" customHeight="1" x14ac:dyDescent="0.3">
      <c r="A284" s="35"/>
      <c r="B284" s="318"/>
      <c r="C284" s="148"/>
      <c r="D284" s="148"/>
      <c r="E284" s="148"/>
      <c r="F284" s="148"/>
      <c r="G284" s="148"/>
      <c r="H284" s="148"/>
      <c r="I284" s="40"/>
      <c r="J284" s="40"/>
      <c r="K284" s="40"/>
      <c r="L284" s="40"/>
      <c r="M284" s="40"/>
      <c r="N284" s="40"/>
      <c r="O284" s="40"/>
      <c r="P284" s="40"/>
      <c r="Q284" s="40"/>
      <c r="R284" s="39"/>
      <c r="S284" s="64"/>
    </row>
    <row r="285" spans="1:19" s="28" customFormat="1" ht="18" customHeight="1" thickBot="1" x14ac:dyDescent="0.35">
      <c r="A285" s="35"/>
      <c r="B285" s="318"/>
      <c r="C285" s="148"/>
      <c r="D285" s="148"/>
      <c r="E285" s="148"/>
      <c r="F285" s="148"/>
      <c r="G285" s="148"/>
      <c r="H285" s="148"/>
      <c r="I285" s="40"/>
      <c r="J285" s="40"/>
      <c r="K285" s="40"/>
      <c r="L285" s="40"/>
      <c r="M285" s="40"/>
      <c r="N285" s="40"/>
      <c r="O285" s="40"/>
      <c r="P285" s="40"/>
      <c r="Q285" s="40"/>
      <c r="R285" s="39"/>
      <c r="S285" s="64"/>
    </row>
    <row r="286" spans="1:19" s="28" customFormat="1" ht="18" customHeight="1" x14ac:dyDescent="0.3">
      <c r="A286" s="35"/>
      <c r="B286" s="318"/>
      <c r="C286" s="243" t="s">
        <v>443</v>
      </c>
      <c r="D286" s="243"/>
      <c r="E286" s="243"/>
      <c r="F286" s="148"/>
      <c r="G286" s="148"/>
      <c r="H286" s="148"/>
      <c r="I286" s="112" t="s">
        <v>444</v>
      </c>
      <c r="J286" s="112"/>
      <c r="K286" s="112"/>
      <c r="L286" s="112"/>
      <c r="M286" s="40"/>
      <c r="N286" s="40"/>
      <c r="O286" s="40"/>
      <c r="P286" s="40"/>
      <c r="Q286" s="40"/>
      <c r="R286" s="39"/>
      <c r="S286" s="64"/>
    </row>
    <row r="287" spans="1:19" s="28" customFormat="1" ht="18" customHeight="1" x14ac:dyDescent="0.3">
      <c r="A287" s="35"/>
      <c r="B287" s="318"/>
      <c r="C287" s="148"/>
      <c r="D287" s="148"/>
      <c r="E287" s="148"/>
      <c r="F287" s="148"/>
      <c r="G287" s="148"/>
      <c r="H287" s="148"/>
      <c r="I287" s="40"/>
      <c r="J287" s="40"/>
      <c r="K287" s="40"/>
      <c r="L287" s="40"/>
      <c r="M287" s="40"/>
      <c r="N287" s="40"/>
      <c r="O287" s="40"/>
      <c r="P287" s="40"/>
      <c r="Q287" s="40"/>
      <c r="R287" s="39"/>
      <c r="S287" s="64"/>
    </row>
    <row r="288" spans="1:19" s="28" customFormat="1" ht="18" customHeight="1" x14ac:dyDescent="0.3">
      <c r="A288" s="35"/>
      <c r="B288" s="60"/>
      <c r="C288" s="155"/>
      <c r="D288" s="148"/>
      <c r="E288" s="148"/>
      <c r="F288" s="148"/>
      <c r="G288" s="148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39"/>
      <c r="S288" s="64"/>
    </row>
    <row r="289" spans="1:19" s="28" customFormat="1" ht="18" customHeight="1" x14ac:dyDescent="0.3">
      <c r="A289" s="35"/>
      <c r="B289" s="309" t="s">
        <v>410</v>
      </c>
      <c r="C289" s="340" t="s">
        <v>418</v>
      </c>
      <c r="D289" s="334"/>
      <c r="E289" s="148"/>
      <c r="F289" s="310" t="s">
        <v>411</v>
      </c>
      <c r="G289" s="340" t="s">
        <v>6</v>
      </c>
      <c r="H289" s="337"/>
      <c r="I289" s="40"/>
      <c r="J289" s="40"/>
      <c r="K289" s="310" t="s">
        <v>414</v>
      </c>
      <c r="L289" s="335" t="s">
        <v>434</v>
      </c>
      <c r="M289" s="337"/>
      <c r="N289" s="40"/>
      <c r="O289" s="310" t="s">
        <v>415</v>
      </c>
      <c r="P289" s="335" t="s">
        <v>437</v>
      </c>
      <c r="Q289" s="337"/>
      <c r="R289" s="39"/>
      <c r="S289" s="64"/>
    </row>
    <row r="290" spans="1:19" s="28" customFormat="1" ht="18" customHeight="1" x14ac:dyDescent="0.3">
      <c r="A290" s="35"/>
      <c r="B290" s="310" t="s">
        <v>412</v>
      </c>
      <c r="C290" s="340" t="s">
        <v>419</v>
      </c>
      <c r="D290" s="334"/>
      <c r="E290" s="148"/>
      <c r="F290" s="310" t="s">
        <v>413</v>
      </c>
      <c r="G290" s="340" t="s">
        <v>4</v>
      </c>
      <c r="H290" s="337"/>
      <c r="I290" s="40"/>
      <c r="J290" s="40"/>
      <c r="K290" s="310" t="s">
        <v>416</v>
      </c>
      <c r="L290" s="335" t="s">
        <v>435</v>
      </c>
      <c r="M290" s="337"/>
      <c r="N290" s="40"/>
      <c r="O290" s="310" t="s">
        <v>417</v>
      </c>
      <c r="P290" s="335" t="s">
        <v>436</v>
      </c>
      <c r="Q290" s="337"/>
      <c r="R290" s="39"/>
      <c r="S290" s="64"/>
    </row>
    <row r="291" spans="1:19" s="28" customFormat="1" ht="18" customHeight="1" x14ac:dyDescent="0.3">
      <c r="A291" s="35"/>
      <c r="B291" s="338"/>
      <c r="C291" s="40"/>
      <c r="D291" s="148"/>
      <c r="E291" s="148"/>
      <c r="F291" s="319"/>
      <c r="G291" s="40"/>
      <c r="H291" s="40"/>
      <c r="I291" s="40"/>
      <c r="J291" s="40"/>
      <c r="K291" s="319"/>
      <c r="L291" s="40"/>
      <c r="M291" s="40"/>
      <c r="N291" s="40"/>
      <c r="O291" s="339" t="s">
        <v>59</v>
      </c>
      <c r="P291" s="40"/>
      <c r="Q291" s="40"/>
      <c r="R291" s="39"/>
      <c r="S291" s="64"/>
    </row>
    <row r="292" spans="1:19" s="28" customFormat="1" ht="18" customHeight="1" thickBot="1" x14ac:dyDescent="0.35">
      <c r="A292" s="35"/>
      <c r="B292" s="153"/>
      <c r="C292" s="37"/>
      <c r="D292" s="152"/>
      <c r="E292" s="152"/>
      <c r="F292" s="151"/>
      <c r="G292" s="37"/>
      <c r="H292" s="37"/>
      <c r="I292" s="37"/>
      <c r="J292" s="37"/>
      <c r="K292" s="151"/>
      <c r="L292" s="37"/>
      <c r="M292" s="37"/>
      <c r="N292" s="37"/>
      <c r="O292" s="311"/>
      <c r="P292" s="37"/>
      <c r="Q292" s="37"/>
      <c r="R292" s="36"/>
      <c r="S292" s="64"/>
    </row>
    <row r="293" spans="1:19" s="28" customFormat="1" ht="18" customHeight="1" x14ac:dyDescent="0.3">
      <c r="A293" s="35"/>
      <c r="B293" s="40"/>
      <c r="C293" s="40"/>
      <c r="D293" s="148"/>
      <c r="E293" s="148"/>
      <c r="F293" s="40"/>
      <c r="G293" s="40"/>
      <c r="H293" s="40"/>
      <c r="I293" s="40"/>
      <c r="J293" s="40"/>
      <c r="K293" s="40"/>
      <c r="L293" s="40"/>
      <c r="M293" s="40"/>
      <c r="N293" s="40"/>
      <c r="O293" s="358"/>
      <c r="P293" s="40"/>
      <c r="Q293" s="40"/>
      <c r="R293" s="40"/>
      <c r="S293" s="64"/>
    </row>
    <row r="294" spans="1:19" s="28" customFormat="1" ht="18" customHeight="1" thickBot="1" x14ac:dyDescent="0.35">
      <c r="A294" s="35"/>
      <c r="B294" s="40"/>
      <c r="C294" s="40"/>
      <c r="D294" s="148"/>
      <c r="E294" s="148"/>
      <c r="F294" s="40"/>
      <c r="G294" s="40"/>
      <c r="H294" s="40"/>
      <c r="I294" s="40"/>
      <c r="J294" s="40"/>
      <c r="K294" s="40"/>
      <c r="L294" s="40"/>
      <c r="M294" s="40"/>
      <c r="N294" s="40"/>
      <c r="O294" s="358"/>
      <c r="P294" s="40"/>
      <c r="Q294" s="40"/>
      <c r="R294" s="40"/>
      <c r="S294" s="64"/>
    </row>
    <row r="295" spans="1:19" s="28" customFormat="1" ht="20.100000000000001" customHeight="1" x14ac:dyDescent="0.3">
      <c r="A295" s="35"/>
      <c r="B295" s="450" t="s">
        <v>462</v>
      </c>
      <c r="C295" s="424" t="s">
        <v>402</v>
      </c>
      <c r="D295" s="424"/>
      <c r="E295" s="424"/>
      <c r="F295" s="424"/>
      <c r="G295" s="424"/>
      <c r="H295" s="424"/>
      <c r="I295" s="424"/>
      <c r="J295" s="424"/>
      <c r="K295" s="424"/>
      <c r="L295" s="424"/>
      <c r="M295" s="424"/>
      <c r="N295" s="424"/>
      <c r="O295" s="424"/>
      <c r="P295" s="424"/>
      <c r="Q295" s="424"/>
      <c r="R295" s="425"/>
      <c r="S295" s="64"/>
    </row>
    <row r="296" spans="1:19" s="28" customFormat="1" ht="20.100000000000001" customHeight="1" x14ac:dyDescent="0.3">
      <c r="A296" s="35"/>
      <c r="B296" s="451"/>
      <c r="C296" s="426"/>
      <c r="D296" s="426"/>
      <c r="E296" s="426"/>
      <c r="F296" s="426"/>
      <c r="G296" s="426"/>
      <c r="H296" s="426"/>
      <c r="I296" s="426"/>
      <c r="J296" s="426"/>
      <c r="K296" s="426"/>
      <c r="L296" s="426"/>
      <c r="M296" s="426"/>
      <c r="N296" s="426"/>
      <c r="O296" s="426"/>
      <c r="P296" s="426"/>
      <c r="Q296" s="426"/>
      <c r="R296" s="427"/>
      <c r="S296" s="64"/>
    </row>
    <row r="297" spans="1:19" s="28" customFormat="1" ht="18" customHeight="1" x14ac:dyDescent="0.3">
      <c r="A297" s="35"/>
      <c r="B297" s="318"/>
      <c r="C297" s="148"/>
      <c r="D297" s="148"/>
      <c r="E297" s="347" t="s">
        <v>440</v>
      </c>
      <c r="F297" s="148"/>
      <c r="G297" s="148"/>
      <c r="H297" s="148"/>
      <c r="I297" s="347" t="s">
        <v>440</v>
      </c>
      <c r="J297" s="40"/>
      <c r="K297" s="40"/>
      <c r="L297" s="40"/>
      <c r="M297" s="40"/>
      <c r="N297" s="40"/>
      <c r="O297" s="40"/>
      <c r="P297" s="40"/>
      <c r="Q297" s="40"/>
      <c r="R297" s="39"/>
      <c r="S297" s="64"/>
    </row>
    <row r="298" spans="1:19" s="28" customFormat="1" ht="18" customHeight="1" x14ac:dyDescent="0.3">
      <c r="A298" s="35"/>
      <c r="B298" s="318"/>
      <c r="C298" s="148"/>
      <c r="D298" s="148"/>
      <c r="E298" s="241" t="s">
        <v>212</v>
      </c>
      <c r="F298" s="148"/>
      <c r="G298" s="148"/>
      <c r="H298" s="148"/>
      <c r="I298" s="238" t="s">
        <v>166</v>
      </c>
      <c r="J298" s="40"/>
      <c r="K298" s="40"/>
      <c r="L298" s="40"/>
      <c r="M298" s="40"/>
      <c r="N298" s="40"/>
      <c r="O298" s="40"/>
      <c r="P298" s="40"/>
      <c r="Q298" s="40"/>
      <c r="R298" s="39"/>
      <c r="S298" s="64"/>
    </row>
    <row r="299" spans="1:19" s="28" customFormat="1" ht="18" customHeight="1" x14ac:dyDescent="0.3">
      <c r="A299" s="35"/>
      <c r="B299" s="318"/>
      <c r="C299" s="148"/>
      <c r="D299" s="148"/>
      <c r="E299" s="237" t="s">
        <v>223</v>
      </c>
      <c r="F299" s="148"/>
      <c r="G299" s="148"/>
      <c r="H299" s="148"/>
      <c r="I299" s="238" t="s">
        <v>164</v>
      </c>
      <c r="J299" s="40"/>
      <c r="K299" s="40"/>
      <c r="L299" s="40"/>
      <c r="M299" s="40"/>
      <c r="N299" s="40"/>
      <c r="O299" s="40"/>
      <c r="P299" s="40"/>
      <c r="Q299" s="40"/>
      <c r="R299" s="39"/>
      <c r="S299" s="64"/>
    </row>
    <row r="300" spans="1:19" s="28" customFormat="1" ht="18" customHeight="1" x14ac:dyDescent="0.3">
      <c r="A300" s="35"/>
      <c r="B300" s="318"/>
      <c r="C300" s="148"/>
      <c r="D300" s="148"/>
      <c r="E300" s="238" t="s">
        <v>224</v>
      </c>
      <c r="F300" s="148"/>
      <c r="G300" s="148"/>
      <c r="H300" s="148"/>
      <c r="I300" s="238" t="s">
        <v>162</v>
      </c>
      <c r="J300" s="40"/>
      <c r="K300" s="40"/>
      <c r="L300" s="40"/>
      <c r="M300" s="40"/>
      <c r="N300" s="40"/>
      <c r="O300" s="40"/>
      <c r="P300" s="40"/>
      <c r="Q300" s="40"/>
      <c r="R300" s="39"/>
      <c r="S300" s="64"/>
    </row>
    <row r="301" spans="1:19" s="28" customFormat="1" ht="18" customHeight="1" x14ac:dyDescent="0.3">
      <c r="A301" s="35"/>
      <c r="B301" s="318"/>
      <c r="C301" s="148"/>
      <c r="D301" s="148"/>
      <c r="E301" s="238" t="s">
        <v>404</v>
      </c>
      <c r="F301" s="148"/>
      <c r="G301" s="148"/>
      <c r="H301" s="148"/>
      <c r="I301" s="238" t="s">
        <v>160</v>
      </c>
      <c r="J301" s="40"/>
      <c r="K301" s="40"/>
      <c r="L301" s="40"/>
      <c r="M301" s="40"/>
      <c r="N301" s="40"/>
      <c r="O301" s="40"/>
      <c r="P301" s="40"/>
      <c r="Q301" s="40"/>
      <c r="R301" s="39"/>
      <c r="S301" s="64"/>
    </row>
    <row r="302" spans="1:19" s="28" customFormat="1" ht="18" customHeight="1" x14ac:dyDescent="0.3">
      <c r="A302" s="35"/>
      <c r="B302" s="318"/>
      <c r="C302" s="148"/>
      <c r="D302" s="148"/>
      <c r="E302" s="148"/>
      <c r="F302" s="148"/>
      <c r="G302" s="148"/>
      <c r="H302" s="148"/>
      <c r="I302" s="238" t="s">
        <v>158</v>
      </c>
      <c r="J302" s="40"/>
      <c r="K302" s="40"/>
      <c r="L302" s="40"/>
      <c r="M302" s="40"/>
      <c r="N302" s="40"/>
      <c r="O302" s="40"/>
      <c r="P302" s="40"/>
      <c r="Q302" s="40"/>
      <c r="R302" s="39"/>
      <c r="S302" s="64"/>
    </row>
    <row r="303" spans="1:19" s="28" customFormat="1" ht="18" customHeight="1" x14ac:dyDescent="0.3">
      <c r="A303" s="35"/>
      <c r="B303" s="318"/>
      <c r="C303" s="148"/>
      <c r="D303" s="148"/>
      <c r="E303" s="148"/>
      <c r="F303" s="148"/>
      <c r="G303" s="148"/>
      <c r="H303" s="148"/>
      <c r="I303" s="238" t="s">
        <v>404</v>
      </c>
      <c r="J303" s="40"/>
      <c r="K303" s="40"/>
      <c r="L303" s="40"/>
      <c r="M303" s="40"/>
      <c r="N303" s="40"/>
      <c r="O303" s="40"/>
      <c r="P303" s="40"/>
      <c r="Q303" s="40"/>
      <c r="R303" s="39"/>
      <c r="S303" s="64"/>
    </row>
    <row r="304" spans="1:19" s="28" customFormat="1" ht="18" customHeight="1" x14ac:dyDescent="0.3">
      <c r="A304" s="35"/>
      <c r="B304" s="318"/>
      <c r="C304" s="315" t="s">
        <v>403</v>
      </c>
      <c r="D304" s="148"/>
      <c r="E304" s="148"/>
      <c r="F304" s="148"/>
      <c r="G304" s="148"/>
      <c r="H304" s="148"/>
      <c r="I304" s="40"/>
      <c r="J304" s="40"/>
      <c r="K304" s="40"/>
      <c r="L304" s="40"/>
      <c r="M304" s="40"/>
      <c r="N304" s="40"/>
      <c r="O304" s="40"/>
      <c r="P304" s="40"/>
      <c r="Q304" s="40"/>
      <c r="R304" s="39"/>
      <c r="S304" s="64"/>
    </row>
    <row r="305" spans="1:19" s="28" customFormat="1" ht="18" customHeight="1" thickBot="1" x14ac:dyDescent="0.35">
      <c r="A305" s="35"/>
      <c r="B305" s="317"/>
      <c r="C305" s="323"/>
      <c r="D305" s="152"/>
      <c r="E305" s="152"/>
      <c r="F305" s="152"/>
      <c r="G305" s="152"/>
      <c r="H305" s="152"/>
      <c r="I305" s="37"/>
      <c r="J305" s="37"/>
      <c r="K305" s="37"/>
      <c r="L305" s="37"/>
      <c r="M305" s="37"/>
      <c r="N305" s="37"/>
      <c r="O305" s="37"/>
      <c r="P305" s="37"/>
      <c r="Q305" s="37"/>
      <c r="R305" s="36"/>
      <c r="S305" s="64"/>
    </row>
    <row r="306" spans="1:19" s="28" customFormat="1" ht="18" customHeight="1" x14ac:dyDescent="0.3">
      <c r="A306" s="35"/>
      <c r="B306" s="40"/>
      <c r="C306" s="40"/>
      <c r="D306" s="148"/>
      <c r="E306" s="148"/>
      <c r="F306" s="40"/>
      <c r="G306" s="40"/>
      <c r="H306" s="40"/>
      <c r="I306" s="40"/>
      <c r="J306" s="40"/>
      <c r="K306" s="40"/>
      <c r="L306" s="40"/>
      <c r="M306" s="40"/>
      <c r="N306" s="40"/>
      <c r="O306" s="358"/>
      <c r="P306" s="40"/>
      <c r="Q306" s="40"/>
      <c r="R306" s="40"/>
      <c r="S306" s="64"/>
    </row>
    <row r="307" spans="1:19" s="28" customFormat="1" ht="18" customHeight="1" thickBot="1" x14ac:dyDescent="0.35">
      <c r="A307" s="35"/>
      <c r="B307" s="40"/>
      <c r="C307" s="40"/>
      <c r="D307" s="148"/>
      <c r="E307" s="148"/>
      <c r="F307" s="40"/>
      <c r="G307" s="40"/>
      <c r="H307" s="40"/>
      <c r="I307" s="40"/>
      <c r="J307" s="40"/>
      <c r="K307" s="40"/>
      <c r="L307" s="40"/>
      <c r="M307" s="40"/>
      <c r="N307" s="40"/>
      <c r="O307" s="358"/>
      <c r="P307" s="40"/>
      <c r="Q307" s="40"/>
      <c r="R307" s="40"/>
      <c r="S307" s="64"/>
    </row>
    <row r="308" spans="1:19" s="28" customFormat="1" ht="20.100000000000001" customHeight="1" x14ac:dyDescent="0.3">
      <c r="A308" s="35"/>
      <c r="B308" s="422">
        <v>6</v>
      </c>
      <c r="C308" s="424" t="s">
        <v>409</v>
      </c>
      <c r="D308" s="424"/>
      <c r="E308" s="424"/>
      <c r="F308" s="424"/>
      <c r="G308" s="424"/>
      <c r="H308" s="424"/>
      <c r="I308" s="424"/>
      <c r="J308" s="424"/>
      <c r="K308" s="424"/>
      <c r="L308" s="424"/>
      <c r="M308" s="424"/>
      <c r="N308" s="424"/>
      <c r="O308" s="424"/>
      <c r="P308" s="424"/>
      <c r="Q308" s="424"/>
      <c r="R308" s="425"/>
      <c r="S308" s="64"/>
    </row>
    <row r="309" spans="1:19" s="28" customFormat="1" ht="20.100000000000001" customHeight="1" x14ac:dyDescent="0.3">
      <c r="A309" s="35"/>
      <c r="B309" s="423"/>
      <c r="C309" s="426"/>
      <c r="D309" s="426"/>
      <c r="E309" s="426"/>
      <c r="F309" s="426"/>
      <c r="G309" s="426"/>
      <c r="H309" s="426"/>
      <c r="I309" s="426"/>
      <c r="J309" s="426"/>
      <c r="K309" s="426"/>
      <c r="L309" s="426"/>
      <c r="M309" s="426"/>
      <c r="N309" s="426"/>
      <c r="O309" s="426"/>
      <c r="P309" s="426"/>
      <c r="Q309" s="426"/>
      <c r="R309" s="427"/>
      <c r="S309" s="64"/>
    </row>
    <row r="310" spans="1:19" s="28" customFormat="1" ht="18" customHeight="1" x14ac:dyDescent="0.3">
      <c r="A310" s="35"/>
      <c r="B310" s="60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39"/>
      <c r="S310" s="64"/>
    </row>
    <row r="311" spans="1:19" s="28" customFormat="1" ht="18" customHeight="1" x14ac:dyDescent="0.3">
      <c r="A311" s="35"/>
      <c r="B311" s="60"/>
      <c r="C311" s="121" t="s">
        <v>420</v>
      </c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39"/>
      <c r="S311" s="64"/>
    </row>
    <row r="312" spans="1:19" s="28" customFormat="1" ht="18" customHeight="1" x14ac:dyDescent="0.3">
      <c r="A312" s="35"/>
      <c r="B312" s="60"/>
      <c r="C312" s="40"/>
      <c r="D312" s="348" t="s">
        <v>441</v>
      </c>
      <c r="E312" s="350" t="s">
        <v>442</v>
      </c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39"/>
      <c r="S312" s="64"/>
    </row>
    <row r="313" spans="1:19" s="28" customFormat="1" ht="18" customHeight="1" x14ac:dyDescent="0.3">
      <c r="A313" s="35"/>
      <c r="B313" s="60"/>
      <c r="C313" s="40"/>
      <c r="D313" s="303" t="s">
        <v>154</v>
      </c>
      <c r="E313" s="304" t="s">
        <v>153</v>
      </c>
      <c r="F313" s="40"/>
      <c r="G313" s="119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39"/>
      <c r="S313" s="64"/>
    </row>
    <row r="314" spans="1:19" s="28" customFormat="1" ht="18" customHeight="1" x14ac:dyDescent="0.3">
      <c r="A314" s="35"/>
      <c r="B314" s="60"/>
      <c r="C314" s="40"/>
      <c r="D314" s="305"/>
      <c r="E314" s="306" t="s">
        <v>463</v>
      </c>
      <c r="F314" s="40"/>
      <c r="G314" s="119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39"/>
      <c r="S314" s="64"/>
    </row>
    <row r="315" spans="1:19" s="28" customFormat="1" ht="18" customHeight="1" x14ac:dyDescent="0.3">
      <c r="A315" s="35"/>
      <c r="B315" s="60"/>
      <c r="C315" s="40"/>
      <c r="D315" s="305"/>
      <c r="E315" s="176"/>
      <c r="F315" s="40"/>
      <c r="G315" s="119" t="s">
        <v>152</v>
      </c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39"/>
      <c r="S315" s="64"/>
    </row>
    <row r="316" spans="1:19" s="28" customFormat="1" ht="18" customHeight="1" x14ac:dyDescent="0.3">
      <c r="A316" s="35"/>
      <c r="B316" s="60"/>
      <c r="C316" s="40"/>
      <c r="D316" s="40"/>
      <c r="E316" s="40"/>
      <c r="F316" s="40"/>
      <c r="G316" s="167" t="s">
        <v>151</v>
      </c>
      <c r="H316" s="176" t="s">
        <v>150</v>
      </c>
      <c r="I316" s="40"/>
      <c r="J316" s="40"/>
      <c r="K316" s="40"/>
      <c r="L316" s="40"/>
      <c r="M316" s="40"/>
      <c r="N316" s="40"/>
      <c r="O316" s="40"/>
      <c r="P316" s="40"/>
      <c r="Q316" s="40"/>
      <c r="R316" s="39"/>
      <c r="S316" s="64"/>
    </row>
    <row r="317" spans="1:19" s="28" customFormat="1" ht="18" customHeight="1" x14ac:dyDescent="0.3">
      <c r="A317" s="35"/>
      <c r="B317" s="60"/>
      <c r="C317" s="40"/>
      <c r="D317" s="40"/>
      <c r="E317" s="40"/>
      <c r="F317" s="40"/>
      <c r="G317" s="167" t="s">
        <v>149</v>
      </c>
      <c r="H317" s="176" t="s">
        <v>148</v>
      </c>
      <c r="I317" s="40"/>
      <c r="J317" s="40"/>
      <c r="K317" s="40"/>
      <c r="L317" s="40"/>
      <c r="M317" s="40"/>
      <c r="N317" s="40"/>
      <c r="O317" s="40"/>
      <c r="P317" s="40"/>
      <c r="Q317" s="40"/>
      <c r="R317" s="39"/>
      <c r="S317" s="64"/>
    </row>
    <row r="318" spans="1:19" s="28" customFormat="1" ht="18" customHeight="1" x14ac:dyDescent="0.3">
      <c r="A318" s="35"/>
      <c r="B318" s="60"/>
      <c r="C318" s="40"/>
      <c r="D318" s="40"/>
      <c r="E318" s="40"/>
      <c r="F318" s="40"/>
      <c r="G318" s="167" t="s">
        <v>147</v>
      </c>
      <c r="H318" s="176" t="s">
        <v>146</v>
      </c>
      <c r="I318" s="40"/>
      <c r="J318" s="40"/>
      <c r="K318" s="40"/>
      <c r="L318" s="40"/>
      <c r="M318" s="40"/>
      <c r="N318" s="40"/>
      <c r="O318" s="40"/>
      <c r="P318" s="40"/>
      <c r="Q318" s="40"/>
      <c r="R318" s="39"/>
      <c r="S318" s="64"/>
    </row>
    <row r="319" spans="1:19" s="28" customFormat="1" ht="18" customHeight="1" x14ac:dyDescent="0.3">
      <c r="A319" s="35"/>
      <c r="B319" s="60"/>
      <c r="C319" s="40"/>
      <c r="D319" s="40"/>
      <c r="E319" s="40"/>
      <c r="F319" s="40"/>
      <c r="G319" s="167" t="s">
        <v>145</v>
      </c>
      <c r="H319" s="176" t="s">
        <v>144</v>
      </c>
      <c r="I319" s="120" t="s">
        <v>59</v>
      </c>
      <c r="J319" s="40"/>
      <c r="K319" s="40"/>
      <c r="L319" s="40"/>
      <c r="M319" s="40"/>
      <c r="N319" s="40"/>
      <c r="O319" s="40"/>
      <c r="P319" s="40"/>
      <c r="Q319" s="40"/>
      <c r="R319" s="39"/>
      <c r="S319" s="64"/>
    </row>
    <row r="320" spans="1:19" s="28" customFormat="1" ht="18" customHeight="1" x14ac:dyDescent="0.3">
      <c r="A320" s="35"/>
      <c r="B320" s="60"/>
      <c r="C320" s="40"/>
      <c r="D320" s="40"/>
      <c r="E320" s="40"/>
      <c r="F320" s="40"/>
      <c r="G320" s="167"/>
      <c r="H320" s="176"/>
      <c r="I320" s="120"/>
      <c r="J320" s="40"/>
      <c r="K320" s="40"/>
      <c r="L320" s="40"/>
      <c r="M320" s="40"/>
      <c r="N320" s="40"/>
      <c r="O320" s="40"/>
      <c r="P320" s="40"/>
      <c r="Q320" s="40"/>
      <c r="R320" s="39"/>
      <c r="S320" s="64"/>
    </row>
    <row r="321" spans="1:19" s="28" customFormat="1" ht="18" customHeight="1" x14ac:dyDescent="0.3">
      <c r="A321" s="35"/>
      <c r="B321" s="60"/>
      <c r="C321" s="351" t="s">
        <v>406</v>
      </c>
      <c r="D321" s="352"/>
      <c r="E321" s="352"/>
      <c r="F321" s="352"/>
      <c r="G321" s="353"/>
      <c r="H321" s="354"/>
      <c r="I321" s="355"/>
      <c r="J321" s="352"/>
      <c r="K321" s="352"/>
      <c r="L321" s="352"/>
      <c r="M321" s="352"/>
      <c r="N321" s="40"/>
      <c r="O321" s="40"/>
      <c r="P321" s="40"/>
      <c r="Q321" s="40"/>
      <c r="R321" s="39"/>
      <c r="S321" s="64"/>
    </row>
    <row r="322" spans="1:19" s="28" customFormat="1" ht="18" customHeight="1" x14ac:dyDescent="0.3">
      <c r="A322" s="35"/>
      <c r="B322" s="60"/>
      <c r="C322" s="58" t="s">
        <v>405</v>
      </c>
      <c r="D322" s="40"/>
      <c r="E322" s="40"/>
      <c r="F322" s="40"/>
      <c r="G322" s="167"/>
      <c r="H322" s="176"/>
      <c r="I322" s="120"/>
      <c r="J322" s="40"/>
      <c r="K322" s="40"/>
      <c r="L322" s="40"/>
      <c r="M322" s="40"/>
      <c r="N322" s="40"/>
      <c r="O322" s="40"/>
      <c r="P322" s="40"/>
      <c r="Q322" s="40"/>
      <c r="R322" s="39"/>
      <c r="S322" s="64"/>
    </row>
    <row r="323" spans="1:19" s="28" customFormat="1" ht="18" customHeight="1" x14ac:dyDescent="0.3">
      <c r="A323" s="35"/>
      <c r="B323" s="60"/>
      <c r="C323" s="58"/>
      <c r="D323" s="40"/>
      <c r="E323" s="40"/>
      <c r="F323" s="40"/>
      <c r="G323" s="167"/>
      <c r="H323" s="176"/>
      <c r="I323" s="120"/>
      <c r="J323" s="40"/>
      <c r="K323" s="40"/>
      <c r="L323" s="40"/>
      <c r="M323" s="40"/>
      <c r="N323" s="40"/>
      <c r="O323" s="40"/>
      <c r="P323" s="40"/>
      <c r="Q323" s="40"/>
      <c r="R323" s="39"/>
      <c r="S323" s="64"/>
    </row>
    <row r="324" spans="1:19" s="28" customFormat="1" ht="18" customHeight="1" x14ac:dyDescent="0.3">
      <c r="A324" s="35"/>
      <c r="B324" s="60"/>
      <c r="C324" s="58" t="s">
        <v>408</v>
      </c>
      <c r="D324" s="40"/>
      <c r="E324" s="40"/>
      <c r="F324" s="40"/>
      <c r="G324" s="167"/>
      <c r="H324" s="176"/>
      <c r="I324" s="120"/>
      <c r="J324" s="40"/>
      <c r="K324" s="40"/>
      <c r="L324" s="40"/>
      <c r="M324" s="40"/>
      <c r="N324" s="40"/>
      <c r="O324" s="40"/>
      <c r="P324" s="40"/>
      <c r="Q324" s="40"/>
      <c r="R324" s="39"/>
      <c r="S324" s="64"/>
    </row>
    <row r="325" spans="1:19" s="28" customFormat="1" ht="18" customHeight="1" x14ac:dyDescent="0.3">
      <c r="A325" s="35"/>
      <c r="B325" s="60"/>
      <c r="C325" s="58" t="s">
        <v>473</v>
      </c>
      <c r="D325" s="40"/>
      <c r="E325" s="40"/>
      <c r="F325" s="40"/>
      <c r="G325" s="167"/>
      <c r="H325" s="176"/>
      <c r="I325" s="120"/>
      <c r="J325" s="40"/>
      <c r="K325" s="40"/>
      <c r="L325" s="40"/>
      <c r="M325" s="40"/>
      <c r="N325" s="40"/>
      <c r="O325" s="40"/>
      <c r="P325" s="40"/>
      <c r="Q325" s="40"/>
      <c r="R325" s="39"/>
      <c r="S325" s="64"/>
    </row>
    <row r="326" spans="1:19" s="28" customFormat="1" ht="18" customHeight="1" x14ac:dyDescent="0.3">
      <c r="A326" s="35"/>
      <c r="B326" s="60"/>
      <c r="C326" s="40"/>
      <c r="D326" s="40"/>
      <c r="E326" s="40"/>
      <c r="F326" s="40"/>
      <c r="G326" s="167"/>
      <c r="H326" s="176"/>
      <c r="I326" s="120"/>
      <c r="J326" s="40"/>
      <c r="K326" s="40"/>
      <c r="L326" s="40"/>
      <c r="M326" s="40"/>
      <c r="N326" s="40"/>
      <c r="O326" s="40"/>
      <c r="P326" s="40"/>
      <c r="Q326" s="40"/>
      <c r="R326" s="39"/>
      <c r="S326" s="64"/>
    </row>
    <row r="327" spans="1:19" s="28" customFormat="1" ht="18" customHeight="1" thickBot="1" x14ac:dyDescent="0.35">
      <c r="A327" s="35"/>
      <c r="B327" s="118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6"/>
      <c r="S327" s="64"/>
    </row>
    <row r="328" spans="1:19" s="28" customFormat="1" ht="18" customHeight="1" x14ac:dyDescent="0.3">
      <c r="A328" s="35"/>
      <c r="B328" s="40"/>
      <c r="C328" s="40"/>
      <c r="D328" s="148"/>
      <c r="E328" s="148"/>
      <c r="F328" s="40"/>
      <c r="G328" s="40"/>
      <c r="H328" s="40"/>
      <c r="I328" s="40"/>
      <c r="J328" s="40"/>
      <c r="K328" s="40"/>
      <c r="L328" s="40"/>
      <c r="M328" s="40"/>
      <c r="N328" s="40"/>
      <c r="O328" s="358"/>
      <c r="P328" s="40"/>
      <c r="Q328" s="40"/>
      <c r="R328" s="40"/>
      <c r="S328" s="64"/>
    </row>
    <row r="329" spans="1:19" s="28" customFormat="1" ht="18" customHeight="1" thickBot="1" x14ac:dyDescent="0.35">
      <c r="A329" s="35"/>
      <c r="B329" s="40"/>
      <c r="C329" s="40"/>
      <c r="D329" s="148"/>
      <c r="E329" s="148"/>
      <c r="F329" s="40"/>
      <c r="G329" s="40"/>
      <c r="H329" s="40"/>
      <c r="I329" s="40"/>
      <c r="J329" s="40"/>
      <c r="K329" s="40"/>
      <c r="L329" s="40"/>
      <c r="M329" s="40"/>
      <c r="N329" s="40"/>
      <c r="O329" s="358"/>
      <c r="P329" s="40"/>
      <c r="Q329" s="40"/>
      <c r="R329" s="40"/>
      <c r="S329" s="64"/>
    </row>
    <row r="330" spans="1:19" s="28" customFormat="1" ht="20.100000000000001" customHeight="1" x14ac:dyDescent="0.3">
      <c r="A330" s="35"/>
      <c r="B330" s="422">
        <v>7</v>
      </c>
      <c r="C330" s="424" t="s">
        <v>194</v>
      </c>
      <c r="D330" s="424"/>
      <c r="E330" s="424"/>
      <c r="F330" s="424"/>
      <c r="G330" s="424"/>
      <c r="H330" s="424"/>
      <c r="I330" s="424"/>
      <c r="J330" s="424"/>
      <c r="K330" s="424"/>
      <c r="L330" s="424"/>
      <c r="M330" s="424"/>
      <c r="N330" s="424"/>
      <c r="O330" s="424"/>
      <c r="P330" s="424"/>
      <c r="Q330" s="424"/>
      <c r="R330" s="425"/>
      <c r="S330" s="64"/>
    </row>
    <row r="331" spans="1:19" s="28" customFormat="1" ht="20.100000000000001" customHeight="1" x14ac:dyDescent="0.3">
      <c r="A331" s="35"/>
      <c r="B331" s="423"/>
      <c r="C331" s="426"/>
      <c r="D331" s="426"/>
      <c r="E331" s="426"/>
      <c r="F331" s="426"/>
      <c r="G331" s="426"/>
      <c r="H331" s="426"/>
      <c r="I331" s="426"/>
      <c r="J331" s="426"/>
      <c r="K331" s="426"/>
      <c r="L331" s="426"/>
      <c r="M331" s="426"/>
      <c r="N331" s="426"/>
      <c r="O331" s="426"/>
      <c r="P331" s="426"/>
      <c r="Q331" s="426"/>
      <c r="R331" s="427"/>
      <c r="S331" s="64"/>
    </row>
    <row r="332" spans="1:19" s="28" customFormat="1" ht="18" customHeight="1" x14ac:dyDescent="0.3">
      <c r="A332" s="35"/>
      <c r="B332" s="60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39"/>
      <c r="S332" s="64"/>
    </row>
    <row r="333" spans="1:19" s="28" customFormat="1" ht="18" customHeight="1" x14ac:dyDescent="0.3">
      <c r="A333" s="35"/>
      <c r="B333" s="60"/>
      <c r="C333" s="40"/>
      <c r="D333" s="111"/>
      <c r="E333" s="110"/>
      <c r="F333" s="110"/>
      <c r="G333" s="110"/>
      <c r="H333" s="110"/>
      <c r="I333" s="109">
        <v>1</v>
      </c>
      <c r="J333" s="40"/>
      <c r="K333" s="40"/>
      <c r="L333" s="40"/>
      <c r="M333" s="111"/>
      <c r="N333" s="110"/>
      <c r="O333" s="110"/>
      <c r="P333" s="110"/>
      <c r="Q333" s="110"/>
      <c r="R333" s="171">
        <v>0.8</v>
      </c>
      <c r="S333" s="64"/>
    </row>
    <row r="334" spans="1:19" s="28" customFormat="1" ht="18" customHeight="1" x14ac:dyDescent="0.3">
      <c r="A334" s="35"/>
      <c r="B334" s="60"/>
      <c r="C334" s="40"/>
      <c r="D334" s="106" t="s">
        <v>154</v>
      </c>
      <c r="E334" s="105" t="s">
        <v>153</v>
      </c>
      <c r="F334" s="453" t="s">
        <v>45</v>
      </c>
      <c r="G334" s="453"/>
      <c r="H334" s="453"/>
      <c r="I334" s="454"/>
      <c r="J334" s="40"/>
      <c r="K334" s="40"/>
      <c r="L334" s="40"/>
      <c r="M334" s="106" t="s">
        <v>154</v>
      </c>
      <c r="N334" s="105" t="s">
        <v>153</v>
      </c>
      <c r="O334" s="453" t="s">
        <v>45</v>
      </c>
      <c r="P334" s="453"/>
      <c r="Q334" s="453"/>
      <c r="R334" s="455"/>
      <c r="S334" s="64"/>
    </row>
    <row r="335" spans="1:19" s="28" customFormat="1" ht="18" customHeight="1" x14ac:dyDescent="0.3">
      <c r="A335" s="35"/>
      <c r="B335" s="60"/>
      <c r="C335" s="40"/>
      <c r="D335" s="98"/>
      <c r="E335" s="97"/>
      <c r="F335" s="452"/>
      <c r="G335" s="403"/>
      <c r="H335" s="403"/>
      <c r="I335" s="438"/>
      <c r="J335" s="40"/>
      <c r="K335" s="40"/>
      <c r="L335" s="40"/>
      <c r="M335" s="98" t="s">
        <v>9</v>
      </c>
      <c r="N335" s="97"/>
      <c r="O335" s="452" t="s">
        <v>132</v>
      </c>
      <c r="P335" s="403"/>
      <c r="Q335" s="403"/>
      <c r="R335" s="404"/>
      <c r="S335" s="64"/>
    </row>
    <row r="336" spans="1:19" s="28" customFormat="1" ht="18" customHeight="1" x14ac:dyDescent="0.3">
      <c r="A336" s="35"/>
      <c r="B336" s="60"/>
      <c r="C336" s="40"/>
      <c r="D336" s="92" t="s">
        <v>131</v>
      </c>
      <c r="E336" s="91"/>
      <c r="F336" s="452" t="s">
        <v>130</v>
      </c>
      <c r="G336" s="403"/>
      <c r="H336" s="403"/>
      <c r="I336" s="438"/>
      <c r="J336" s="40"/>
      <c r="K336" s="40"/>
      <c r="L336" s="40"/>
      <c r="M336" s="92"/>
      <c r="N336" s="91"/>
      <c r="O336" s="452"/>
      <c r="P336" s="403"/>
      <c r="Q336" s="403"/>
      <c r="R336" s="404"/>
      <c r="S336" s="64"/>
    </row>
    <row r="337" spans="1:19" s="28" customFormat="1" ht="18" customHeight="1" x14ac:dyDescent="0.3">
      <c r="A337" s="35"/>
      <c r="B337" s="60"/>
      <c r="C337" s="40"/>
      <c r="D337" s="92"/>
      <c r="E337" s="91"/>
      <c r="F337" s="452"/>
      <c r="G337" s="403"/>
      <c r="H337" s="403"/>
      <c r="I337" s="438"/>
      <c r="J337" s="40"/>
      <c r="K337" s="40"/>
      <c r="L337" s="40"/>
      <c r="M337" s="92"/>
      <c r="N337" s="91" t="s">
        <v>9</v>
      </c>
      <c r="O337" s="452" t="s">
        <v>94</v>
      </c>
      <c r="P337" s="403"/>
      <c r="Q337" s="403"/>
      <c r="R337" s="404"/>
      <c r="S337" s="64"/>
    </row>
    <row r="338" spans="1:19" s="28" customFormat="1" ht="18" customHeight="1" x14ac:dyDescent="0.3">
      <c r="A338" s="35"/>
      <c r="B338" s="60"/>
      <c r="C338" s="40"/>
      <c r="D338" s="92"/>
      <c r="E338" s="91"/>
      <c r="F338" s="452"/>
      <c r="G338" s="403"/>
      <c r="H338" s="403"/>
      <c r="I338" s="438"/>
      <c r="J338" s="40"/>
      <c r="K338" s="40"/>
      <c r="L338" s="40"/>
      <c r="M338" s="92"/>
      <c r="N338" s="91"/>
      <c r="O338" s="452"/>
      <c r="P338" s="403"/>
      <c r="Q338" s="403"/>
      <c r="R338" s="404"/>
      <c r="S338" s="64"/>
    </row>
    <row r="339" spans="1:19" s="28" customFormat="1" ht="18" customHeight="1" x14ac:dyDescent="0.3">
      <c r="A339" s="35"/>
      <c r="B339" s="60"/>
      <c r="C339" s="40"/>
      <c r="D339" s="80"/>
      <c r="E339" s="79"/>
      <c r="F339" s="457"/>
      <c r="G339" s="445"/>
      <c r="H339" s="445"/>
      <c r="I339" s="446"/>
      <c r="J339" s="40"/>
      <c r="K339" s="40"/>
      <c r="L339" s="40"/>
      <c r="M339" s="80"/>
      <c r="N339" s="79"/>
      <c r="O339" s="457"/>
      <c r="P339" s="445"/>
      <c r="Q339" s="445"/>
      <c r="R339" s="449"/>
      <c r="S339" s="64"/>
    </row>
    <row r="340" spans="1:19" s="28" customFormat="1" ht="18" customHeight="1" x14ac:dyDescent="0.3">
      <c r="A340" s="35"/>
      <c r="B340" s="60"/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39"/>
      <c r="S340" s="64"/>
    </row>
    <row r="341" spans="1:19" s="28" customFormat="1" ht="18" customHeight="1" x14ac:dyDescent="0.3">
      <c r="A341" s="35"/>
      <c r="B341" s="60"/>
      <c r="C341" s="40" t="s">
        <v>421</v>
      </c>
      <c r="D341" s="40"/>
      <c r="E341" s="40"/>
      <c r="F341" s="40"/>
      <c r="G341" s="40"/>
      <c r="H341" s="40"/>
      <c r="I341" s="40"/>
      <c r="J341" s="40"/>
      <c r="K341" s="40"/>
      <c r="L341" s="40"/>
      <c r="M341" s="40"/>
      <c r="N341" s="40"/>
      <c r="O341" s="40"/>
      <c r="P341" s="40"/>
      <c r="Q341" s="40"/>
      <c r="R341" s="39"/>
      <c r="S341" s="64"/>
    </row>
    <row r="342" spans="1:19" s="28" customFormat="1" ht="18" customHeight="1" x14ac:dyDescent="0.3">
      <c r="A342" s="35"/>
      <c r="B342" s="60"/>
      <c r="C342" s="40" t="s">
        <v>195</v>
      </c>
      <c r="D342" s="40"/>
      <c r="E342" s="40"/>
      <c r="F342" s="40"/>
      <c r="G342" s="40"/>
      <c r="H342" s="40"/>
      <c r="I342" s="40"/>
      <c r="J342" s="40"/>
      <c r="K342" s="40"/>
      <c r="L342" s="40"/>
      <c r="M342" s="40"/>
      <c r="N342" s="40"/>
      <c r="O342" s="40"/>
      <c r="P342" s="40"/>
      <c r="Q342" s="40"/>
      <c r="R342" s="39"/>
      <c r="S342" s="64"/>
    </row>
    <row r="343" spans="1:19" s="28" customFormat="1" ht="18" customHeight="1" x14ac:dyDescent="0.3">
      <c r="A343" s="35"/>
      <c r="B343" s="60"/>
      <c r="C343" s="40" t="s">
        <v>422</v>
      </c>
      <c r="D343" s="40"/>
      <c r="E343" s="40"/>
      <c r="F343" s="40"/>
      <c r="G343" s="40"/>
      <c r="H343" s="40"/>
      <c r="I343" s="40"/>
      <c r="J343" s="40"/>
      <c r="K343" s="40"/>
      <c r="L343" s="40"/>
      <c r="M343" s="40"/>
      <c r="N343" s="40"/>
      <c r="O343" s="40"/>
      <c r="P343" s="40"/>
      <c r="Q343" s="40"/>
      <c r="R343" s="39"/>
      <c r="S343" s="64"/>
    </row>
    <row r="344" spans="1:19" s="28" customFormat="1" ht="18" customHeight="1" x14ac:dyDescent="0.3">
      <c r="A344" s="35"/>
      <c r="B344" s="60"/>
      <c r="C344" s="40"/>
      <c r="D344" s="40"/>
      <c r="E344" s="40"/>
      <c r="F344" s="40"/>
      <c r="G344" s="40"/>
      <c r="H344" s="40"/>
      <c r="I344" s="40"/>
      <c r="J344" s="40"/>
      <c r="K344" s="40"/>
      <c r="L344" s="40"/>
      <c r="M344" s="40"/>
      <c r="N344" s="40"/>
      <c r="O344" s="40"/>
      <c r="P344" s="40"/>
      <c r="Q344" s="40"/>
      <c r="R344" s="39"/>
      <c r="S344" s="64"/>
    </row>
    <row r="345" spans="1:19" s="28" customFormat="1" ht="18" customHeight="1" x14ac:dyDescent="0.3">
      <c r="A345" s="35"/>
      <c r="B345" s="172">
        <v>1</v>
      </c>
      <c r="C345" s="40" t="s">
        <v>196</v>
      </c>
      <c r="D345" s="40"/>
      <c r="E345" s="40"/>
      <c r="F345" s="40"/>
      <c r="G345" s="40"/>
      <c r="H345" s="40"/>
      <c r="I345" s="40"/>
      <c r="J345" s="40"/>
      <c r="K345" s="40"/>
      <c r="L345" s="40"/>
      <c r="M345" s="40"/>
      <c r="N345" s="40"/>
      <c r="O345" s="40"/>
      <c r="P345" s="40"/>
      <c r="Q345" s="40"/>
      <c r="R345" s="39"/>
      <c r="S345" s="64"/>
    </row>
    <row r="346" spans="1:19" s="28" customFormat="1" ht="18" customHeight="1" x14ac:dyDescent="0.3">
      <c r="A346" s="35"/>
      <c r="B346" s="60"/>
      <c r="C346" s="40"/>
      <c r="D346" s="40"/>
      <c r="E346" s="40"/>
      <c r="F346" s="40"/>
      <c r="G346" s="40"/>
      <c r="H346" s="40"/>
      <c r="I346" s="40"/>
      <c r="J346" s="40"/>
      <c r="K346" s="40"/>
      <c r="L346" s="40"/>
      <c r="M346" s="40"/>
      <c r="N346" s="40"/>
      <c r="O346" s="40"/>
      <c r="P346" s="40"/>
      <c r="Q346" s="40"/>
      <c r="R346" s="39"/>
      <c r="S346" s="64"/>
    </row>
    <row r="347" spans="1:19" s="28" customFormat="1" ht="18" customHeight="1" x14ac:dyDescent="0.3">
      <c r="A347" s="35"/>
      <c r="B347" s="60"/>
      <c r="C347" s="121" t="s">
        <v>123</v>
      </c>
      <c r="D347" s="40"/>
      <c r="E347" s="40"/>
      <c r="F347" s="40"/>
      <c r="G347" s="40"/>
      <c r="H347" s="40"/>
      <c r="I347" s="40"/>
      <c r="J347" s="40"/>
      <c r="K347" s="40"/>
      <c r="L347" s="40"/>
      <c r="M347" s="40"/>
      <c r="N347" s="40"/>
      <c r="O347" s="40"/>
      <c r="P347" s="40"/>
      <c r="Q347" s="40"/>
      <c r="R347" s="39"/>
      <c r="S347" s="64"/>
    </row>
    <row r="348" spans="1:19" s="28" customFormat="1" ht="18" customHeight="1" x14ac:dyDescent="0.3">
      <c r="A348" s="35"/>
      <c r="B348" s="458" t="s">
        <v>45</v>
      </c>
      <c r="C348" s="453"/>
      <c r="D348" s="453"/>
      <c r="E348" s="454"/>
      <c r="F348" s="453" t="s">
        <v>45</v>
      </c>
      <c r="G348" s="453"/>
      <c r="H348" s="453"/>
      <c r="I348" s="454"/>
      <c r="J348" s="453" t="s">
        <v>45</v>
      </c>
      <c r="K348" s="453"/>
      <c r="L348" s="453"/>
      <c r="M348" s="454"/>
      <c r="N348" s="453" t="s">
        <v>45</v>
      </c>
      <c r="O348" s="453"/>
      <c r="P348" s="453"/>
      <c r="Q348" s="454"/>
      <c r="R348" s="39"/>
      <c r="S348" s="64"/>
    </row>
    <row r="349" spans="1:19" s="28" customFormat="1" ht="18" customHeight="1" x14ac:dyDescent="0.3">
      <c r="A349" s="35"/>
      <c r="B349" s="456" t="s">
        <v>108</v>
      </c>
      <c r="C349" s="403"/>
      <c r="D349" s="403"/>
      <c r="E349" s="438"/>
      <c r="F349" s="452" t="s">
        <v>120</v>
      </c>
      <c r="G349" s="403"/>
      <c r="H349" s="403"/>
      <c r="I349" s="438"/>
      <c r="J349" s="452" t="s">
        <v>119</v>
      </c>
      <c r="K349" s="403"/>
      <c r="L349" s="403"/>
      <c r="M349" s="438"/>
      <c r="N349" s="452" t="s">
        <v>118</v>
      </c>
      <c r="O349" s="403"/>
      <c r="P349" s="403"/>
      <c r="Q349" s="438"/>
      <c r="R349" s="39"/>
      <c r="S349" s="64"/>
    </row>
    <row r="350" spans="1:19" s="28" customFormat="1" ht="18" customHeight="1" x14ac:dyDescent="0.3">
      <c r="A350" s="35"/>
      <c r="B350" s="456" t="s">
        <v>101</v>
      </c>
      <c r="C350" s="403"/>
      <c r="D350" s="403"/>
      <c r="E350" s="438"/>
      <c r="F350" s="452" t="s">
        <v>114</v>
      </c>
      <c r="G350" s="403"/>
      <c r="H350" s="403"/>
      <c r="I350" s="438"/>
      <c r="J350" s="452" t="s">
        <v>113</v>
      </c>
      <c r="K350" s="403"/>
      <c r="L350" s="403"/>
      <c r="M350" s="438"/>
      <c r="N350" s="452" t="s">
        <v>112</v>
      </c>
      <c r="O350" s="403"/>
      <c r="P350" s="403"/>
      <c r="Q350" s="438"/>
      <c r="R350" s="39"/>
      <c r="S350" s="64"/>
    </row>
    <row r="351" spans="1:19" s="28" customFormat="1" ht="18" customHeight="1" x14ac:dyDescent="0.3">
      <c r="A351" s="35"/>
      <c r="B351" s="456" t="s">
        <v>93</v>
      </c>
      <c r="C351" s="403"/>
      <c r="D351" s="403"/>
      <c r="E351" s="438"/>
      <c r="F351" s="452" t="s">
        <v>107</v>
      </c>
      <c r="G351" s="403"/>
      <c r="H351" s="403"/>
      <c r="I351" s="438"/>
      <c r="J351" s="452" t="s">
        <v>106</v>
      </c>
      <c r="K351" s="403"/>
      <c r="L351" s="403"/>
      <c r="M351" s="438"/>
      <c r="N351" s="452" t="s">
        <v>105</v>
      </c>
      <c r="O351" s="403"/>
      <c r="P351" s="403"/>
      <c r="Q351" s="438"/>
      <c r="R351" s="39"/>
      <c r="S351" s="64"/>
    </row>
    <row r="352" spans="1:19" s="28" customFormat="1" ht="18" customHeight="1" x14ac:dyDescent="0.3">
      <c r="A352" s="35"/>
      <c r="B352" s="456" t="s">
        <v>86</v>
      </c>
      <c r="C352" s="403"/>
      <c r="D352" s="403"/>
      <c r="E352" s="438"/>
      <c r="F352" s="452" t="s">
        <v>100</v>
      </c>
      <c r="G352" s="403"/>
      <c r="H352" s="403"/>
      <c r="I352" s="438"/>
      <c r="J352" s="452" t="s">
        <v>99</v>
      </c>
      <c r="K352" s="403"/>
      <c r="L352" s="403"/>
      <c r="M352" s="438"/>
      <c r="N352" s="452" t="s">
        <v>98</v>
      </c>
      <c r="O352" s="403"/>
      <c r="P352" s="403"/>
      <c r="Q352" s="438"/>
      <c r="R352" s="39"/>
      <c r="S352" s="64"/>
    </row>
    <row r="353" spans="1:19" s="28" customFormat="1" ht="18" customHeight="1" x14ac:dyDescent="0.3">
      <c r="A353" s="35"/>
      <c r="B353" s="456" t="s">
        <v>78</v>
      </c>
      <c r="C353" s="403"/>
      <c r="D353" s="403"/>
      <c r="E353" s="438"/>
      <c r="F353" s="452" t="s">
        <v>92</v>
      </c>
      <c r="G353" s="403"/>
      <c r="H353" s="403"/>
      <c r="I353" s="438"/>
      <c r="J353" s="452" t="s">
        <v>91</v>
      </c>
      <c r="K353" s="403"/>
      <c r="L353" s="403"/>
      <c r="M353" s="438"/>
      <c r="N353" s="452" t="s">
        <v>90</v>
      </c>
      <c r="O353" s="403"/>
      <c r="P353" s="403"/>
      <c r="Q353" s="438"/>
      <c r="R353" s="39"/>
      <c r="S353" s="64"/>
    </row>
    <row r="354" spans="1:19" s="28" customFormat="1" ht="18" customHeight="1" x14ac:dyDescent="0.3">
      <c r="A354" s="35"/>
      <c r="B354" s="456" t="s">
        <v>71</v>
      </c>
      <c r="C354" s="403"/>
      <c r="D354" s="403"/>
      <c r="E354" s="438"/>
      <c r="F354" s="452" t="s">
        <v>85</v>
      </c>
      <c r="G354" s="403"/>
      <c r="H354" s="403"/>
      <c r="I354" s="438"/>
      <c r="J354" s="452" t="s">
        <v>84</v>
      </c>
      <c r="K354" s="403"/>
      <c r="L354" s="403"/>
      <c r="M354" s="438"/>
      <c r="N354" s="452" t="s">
        <v>83</v>
      </c>
      <c r="O354" s="403"/>
      <c r="P354" s="403"/>
      <c r="Q354" s="438"/>
      <c r="R354" s="39"/>
      <c r="S354" s="64"/>
    </row>
    <row r="355" spans="1:19" s="28" customFormat="1" ht="18" customHeight="1" x14ac:dyDescent="0.3">
      <c r="A355" s="35"/>
      <c r="B355" s="456" t="s">
        <v>66</v>
      </c>
      <c r="C355" s="403"/>
      <c r="D355" s="403"/>
      <c r="E355" s="438"/>
      <c r="F355" s="452" t="s">
        <v>77</v>
      </c>
      <c r="G355" s="403"/>
      <c r="H355" s="403"/>
      <c r="I355" s="438"/>
      <c r="J355" s="452" t="s">
        <v>76</v>
      </c>
      <c r="K355" s="403"/>
      <c r="L355" s="403"/>
      <c r="M355" s="438"/>
      <c r="N355" s="452" t="s">
        <v>75</v>
      </c>
      <c r="O355" s="403"/>
      <c r="P355" s="403"/>
      <c r="Q355" s="438"/>
      <c r="R355" s="39"/>
      <c r="S355" s="64"/>
    </row>
    <row r="356" spans="1:19" s="28" customFormat="1" ht="18" customHeight="1" x14ac:dyDescent="0.3">
      <c r="A356" s="35"/>
      <c r="B356" s="456" t="s">
        <v>61</v>
      </c>
      <c r="C356" s="403"/>
      <c r="D356" s="403"/>
      <c r="E356" s="438"/>
      <c r="F356" s="452" t="s">
        <v>70</v>
      </c>
      <c r="G356" s="403"/>
      <c r="H356" s="403"/>
      <c r="I356" s="438"/>
      <c r="J356" s="452"/>
      <c r="K356" s="403"/>
      <c r="L356" s="403"/>
      <c r="M356" s="438"/>
      <c r="N356" s="452" t="s">
        <v>69</v>
      </c>
      <c r="O356" s="403"/>
      <c r="P356" s="403"/>
      <c r="Q356" s="438"/>
      <c r="R356" s="39"/>
      <c r="S356" s="64"/>
    </row>
    <row r="357" spans="1:19" s="28" customFormat="1" ht="18" customHeight="1" x14ac:dyDescent="0.3">
      <c r="A357" s="35"/>
      <c r="B357" s="456"/>
      <c r="C357" s="403"/>
      <c r="D357" s="403"/>
      <c r="E357" s="438"/>
      <c r="F357" s="452" t="s">
        <v>65</v>
      </c>
      <c r="G357" s="403"/>
      <c r="H357" s="403"/>
      <c r="I357" s="438"/>
      <c r="J357" s="452"/>
      <c r="K357" s="403"/>
      <c r="L357" s="403"/>
      <c r="M357" s="438"/>
      <c r="N357" s="452" t="s">
        <v>64</v>
      </c>
      <c r="O357" s="403"/>
      <c r="P357" s="403"/>
      <c r="Q357" s="438"/>
      <c r="R357" s="39"/>
      <c r="S357" s="64"/>
    </row>
    <row r="358" spans="1:19" s="28" customFormat="1" ht="18" customHeight="1" x14ac:dyDescent="0.3">
      <c r="A358" s="35"/>
      <c r="B358" s="456"/>
      <c r="C358" s="403"/>
      <c r="D358" s="403"/>
      <c r="E358" s="438"/>
      <c r="F358" s="452" t="s">
        <v>60</v>
      </c>
      <c r="G358" s="403"/>
      <c r="H358" s="403"/>
      <c r="I358" s="438"/>
      <c r="J358" s="452"/>
      <c r="K358" s="403"/>
      <c r="L358" s="403"/>
      <c r="M358" s="438"/>
      <c r="N358" s="452" t="s">
        <v>58</v>
      </c>
      <c r="O358" s="403"/>
      <c r="P358" s="403"/>
      <c r="Q358" s="438"/>
      <c r="R358" s="39"/>
      <c r="S358" s="64"/>
    </row>
    <row r="359" spans="1:19" s="28" customFormat="1" ht="18" customHeight="1" x14ac:dyDescent="0.3">
      <c r="A359" s="35"/>
      <c r="B359" s="456"/>
      <c r="C359" s="403"/>
      <c r="D359" s="403"/>
      <c r="E359" s="438"/>
      <c r="F359" s="452"/>
      <c r="G359" s="403"/>
      <c r="H359" s="403"/>
      <c r="I359" s="438"/>
      <c r="J359" s="452"/>
      <c r="K359" s="403"/>
      <c r="L359" s="403"/>
      <c r="M359" s="438"/>
      <c r="N359" s="452" t="s">
        <v>56</v>
      </c>
      <c r="O359" s="403"/>
      <c r="P359" s="403"/>
      <c r="Q359" s="438"/>
      <c r="R359" s="39"/>
      <c r="S359" s="64"/>
    </row>
    <row r="360" spans="1:19" s="28" customFormat="1" ht="18" customHeight="1" x14ac:dyDescent="0.3">
      <c r="A360" s="35"/>
      <c r="B360" s="168"/>
      <c r="C360" s="169"/>
      <c r="D360" s="169"/>
      <c r="E360" s="169"/>
      <c r="F360" s="169"/>
      <c r="G360" s="169"/>
      <c r="H360" s="169"/>
      <c r="I360" s="169"/>
      <c r="J360" s="169"/>
      <c r="K360" s="169"/>
      <c r="L360" s="169"/>
      <c r="M360" s="169"/>
      <c r="N360" s="169"/>
      <c r="O360" s="169"/>
      <c r="P360" s="169"/>
      <c r="Q360" s="169"/>
      <c r="R360" s="170"/>
      <c r="S360" s="64"/>
    </row>
    <row r="361" spans="1:19" s="28" customFormat="1" ht="18" customHeight="1" x14ac:dyDescent="0.3">
      <c r="A361" s="35"/>
      <c r="B361" s="458" t="s">
        <v>45</v>
      </c>
      <c r="C361" s="453"/>
      <c r="D361" s="453"/>
      <c r="E361" s="454"/>
      <c r="F361" s="453" t="s">
        <v>45</v>
      </c>
      <c r="G361" s="453"/>
      <c r="H361" s="453"/>
      <c r="I361" s="454"/>
      <c r="J361" s="453" t="s">
        <v>45</v>
      </c>
      <c r="K361" s="453"/>
      <c r="L361" s="453"/>
      <c r="M361" s="454"/>
      <c r="N361" s="453" t="s">
        <v>45</v>
      </c>
      <c r="O361" s="453"/>
      <c r="P361" s="453"/>
      <c r="Q361" s="454"/>
      <c r="R361" s="39"/>
      <c r="S361" s="64"/>
    </row>
    <row r="362" spans="1:19" s="28" customFormat="1" ht="18" customHeight="1" x14ac:dyDescent="0.3">
      <c r="A362" s="35"/>
      <c r="B362" s="456" t="s">
        <v>117</v>
      </c>
      <c r="C362" s="403"/>
      <c r="D362" s="403"/>
      <c r="E362" s="438"/>
      <c r="F362" s="452" t="s">
        <v>116</v>
      </c>
      <c r="G362" s="403"/>
      <c r="H362" s="403"/>
      <c r="I362" s="438"/>
      <c r="J362" s="452" t="s">
        <v>115</v>
      </c>
      <c r="K362" s="403"/>
      <c r="L362" s="403"/>
      <c r="M362" s="438"/>
      <c r="N362" s="452"/>
      <c r="O362" s="403"/>
      <c r="P362" s="403"/>
      <c r="Q362" s="438"/>
      <c r="R362" s="39"/>
      <c r="S362" s="64"/>
    </row>
    <row r="363" spans="1:19" s="28" customFormat="1" ht="18" customHeight="1" x14ac:dyDescent="0.3">
      <c r="A363" s="35"/>
      <c r="B363" s="456" t="s">
        <v>111</v>
      </c>
      <c r="C363" s="403"/>
      <c r="D363" s="403"/>
      <c r="E363" s="438"/>
      <c r="F363" s="452" t="s">
        <v>110</v>
      </c>
      <c r="G363" s="403"/>
      <c r="H363" s="403"/>
      <c r="I363" s="438"/>
      <c r="J363" s="452" t="s">
        <v>109</v>
      </c>
      <c r="K363" s="403"/>
      <c r="L363" s="403"/>
      <c r="M363" s="438"/>
      <c r="N363" s="452"/>
      <c r="O363" s="403"/>
      <c r="P363" s="403"/>
      <c r="Q363" s="438"/>
      <c r="R363" s="39"/>
      <c r="S363" s="64"/>
    </row>
    <row r="364" spans="1:19" s="28" customFormat="1" ht="18" customHeight="1" x14ac:dyDescent="0.3">
      <c r="A364" s="35"/>
      <c r="B364" s="456" t="s">
        <v>104</v>
      </c>
      <c r="C364" s="403"/>
      <c r="D364" s="403"/>
      <c r="E364" s="438"/>
      <c r="F364" s="452" t="s">
        <v>103</v>
      </c>
      <c r="G364" s="403"/>
      <c r="H364" s="403"/>
      <c r="I364" s="438"/>
      <c r="J364" s="452" t="s">
        <v>102</v>
      </c>
      <c r="K364" s="403"/>
      <c r="L364" s="403"/>
      <c r="M364" s="438"/>
      <c r="N364" s="452"/>
      <c r="O364" s="403"/>
      <c r="P364" s="403"/>
      <c r="Q364" s="438"/>
      <c r="R364" s="39"/>
      <c r="S364" s="64"/>
    </row>
    <row r="365" spans="1:19" s="28" customFormat="1" ht="18" customHeight="1" x14ac:dyDescent="0.3">
      <c r="A365" s="35"/>
      <c r="B365" s="456" t="s">
        <v>97</v>
      </c>
      <c r="C365" s="403"/>
      <c r="D365" s="403"/>
      <c r="E365" s="438"/>
      <c r="F365" s="452" t="s">
        <v>96</v>
      </c>
      <c r="G365" s="403"/>
      <c r="H365" s="403"/>
      <c r="I365" s="438"/>
      <c r="J365" s="452" t="s">
        <v>95</v>
      </c>
      <c r="K365" s="403"/>
      <c r="L365" s="403"/>
      <c r="M365" s="438"/>
      <c r="N365" s="452"/>
      <c r="O365" s="403"/>
      <c r="P365" s="403"/>
      <c r="Q365" s="438"/>
      <c r="R365" s="39"/>
      <c r="S365" s="64"/>
    </row>
    <row r="366" spans="1:19" s="28" customFormat="1" ht="18" customHeight="1" x14ac:dyDescent="0.3">
      <c r="A366" s="35"/>
      <c r="B366" s="456" t="s">
        <v>89</v>
      </c>
      <c r="C366" s="403"/>
      <c r="D366" s="403"/>
      <c r="E366" s="438"/>
      <c r="F366" s="452" t="s">
        <v>88</v>
      </c>
      <c r="G366" s="403"/>
      <c r="H366" s="403"/>
      <c r="I366" s="438"/>
      <c r="J366" s="452" t="s">
        <v>87</v>
      </c>
      <c r="K366" s="403"/>
      <c r="L366" s="403"/>
      <c r="M366" s="438"/>
      <c r="N366" s="452"/>
      <c r="O366" s="403"/>
      <c r="P366" s="403"/>
      <c r="Q366" s="438"/>
      <c r="R366" s="39"/>
      <c r="S366" s="64"/>
    </row>
    <row r="367" spans="1:19" s="28" customFormat="1" ht="18" customHeight="1" x14ac:dyDescent="0.3">
      <c r="A367" s="35"/>
      <c r="B367" s="456" t="s">
        <v>82</v>
      </c>
      <c r="C367" s="403"/>
      <c r="D367" s="403"/>
      <c r="E367" s="438"/>
      <c r="F367" s="452"/>
      <c r="G367" s="403"/>
      <c r="H367" s="403"/>
      <c r="I367" s="438"/>
      <c r="J367" s="452" t="s">
        <v>81</v>
      </c>
      <c r="K367" s="403"/>
      <c r="L367" s="403"/>
      <c r="M367" s="438"/>
      <c r="N367" s="452"/>
      <c r="O367" s="403"/>
      <c r="P367" s="403"/>
      <c r="Q367" s="438"/>
      <c r="R367" s="39"/>
      <c r="S367" s="64"/>
    </row>
    <row r="368" spans="1:19" s="28" customFormat="1" ht="18" customHeight="1" x14ac:dyDescent="0.3">
      <c r="A368" s="35"/>
      <c r="B368" s="456" t="s">
        <v>74</v>
      </c>
      <c r="C368" s="403"/>
      <c r="D368" s="403"/>
      <c r="E368" s="438"/>
      <c r="F368" s="452" t="s">
        <v>73</v>
      </c>
      <c r="G368" s="403"/>
      <c r="H368" s="403"/>
      <c r="I368" s="438"/>
      <c r="J368" s="452" t="s">
        <v>72</v>
      </c>
      <c r="K368" s="403"/>
      <c r="L368" s="403"/>
      <c r="M368" s="438"/>
      <c r="N368" s="452"/>
      <c r="O368" s="403"/>
      <c r="P368" s="403"/>
      <c r="Q368" s="438"/>
      <c r="R368" s="39"/>
      <c r="S368" s="64"/>
    </row>
    <row r="369" spans="1:19" s="28" customFormat="1" ht="18" customHeight="1" x14ac:dyDescent="0.3">
      <c r="A369" s="35"/>
      <c r="B369" s="456" t="s">
        <v>68</v>
      </c>
      <c r="C369" s="403"/>
      <c r="D369" s="403"/>
      <c r="E369" s="438"/>
      <c r="F369" s="452" t="s">
        <v>67</v>
      </c>
      <c r="G369" s="403"/>
      <c r="H369" s="403"/>
      <c r="I369" s="438"/>
      <c r="J369" s="452"/>
      <c r="K369" s="403"/>
      <c r="L369" s="403"/>
      <c r="M369" s="438"/>
      <c r="N369" s="452"/>
      <c r="O369" s="403"/>
      <c r="P369" s="403"/>
      <c r="Q369" s="438"/>
      <c r="R369" s="39"/>
      <c r="S369" s="64"/>
    </row>
    <row r="370" spans="1:19" s="28" customFormat="1" ht="18" customHeight="1" x14ac:dyDescent="0.3">
      <c r="A370" s="35"/>
      <c r="B370" s="456" t="s">
        <v>63</v>
      </c>
      <c r="C370" s="403"/>
      <c r="D370" s="403"/>
      <c r="E370" s="438"/>
      <c r="F370" s="452" t="s">
        <v>62</v>
      </c>
      <c r="G370" s="403"/>
      <c r="H370" s="403"/>
      <c r="I370" s="438"/>
      <c r="J370" s="452"/>
      <c r="K370" s="403"/>
      <c r="L370" s="403"/>
      <c r="M370" s="438"/>
      <c r="N370" s="452"/>
      <c r="O370" s="403"/>
      <c r="P370" s="403"/>
      <c r="Q370" s="438"/>
      <c r="R370" s="39"/>
      <c r="S370" s="64"/>
    </row>
    <row r="371" spans="1:19" s="28" customFormat="1" ht="18" customHeight="1" x14ac:dyDescent="0.3">
      <c r="A371" s="35"/>
      <c r="B371" s="456"/>
      <c r="C371" s="403"/>
      <c r="D371" s="403"/>
      <c r="E371" s="438"/>
      <c r="F371" s="452" t="s">
        <v>57</v>
      </c>
      <c r="G371" s="403"/>
      <c r="H371" s="403"/>
      <c r="I371" s="438"/>
      <c r="J371" s="452"/>
      <c r="K371" s="403"/>
      <c r="L371" s="403"/>
      <c r="M371" s="438"/>
      <c r="N371" s="452"/>
      <c r="O371" s="403"/>
      <c r="P371" s="403"/>
      <c r="Q371" s="438"/>
      <c r="R371" s="39"/>
      <c r="S371" s="64"/>
    </row>
    <row r="372" spans="1:19" s="28" customFormat="1" ht="18" customHeight="1" x14ac:dyDescent="0.3">
      <c r="A372" s="35"/>
      <c r="B372" s="456"/>
      <c r="C372" s="403"/>
      <c r="D372" s="403"/>
      <c r="E372" s="438"/>
      <c r="F372" s="452" t="s">
        <v>55</v>
      </c>
      <c r="G372" s="403"/>
      <c r="H372" s="403"/>
      <c r="I372" s="438"/>
      <c r="J372" s="452"/>
      <c r="K372" s="403"/>
      <c r="L372" s="403"/>
      <c r="M372" s="438"/>
      <c r="N372" s="452"/>
      <c r="O372" s="403"/>
      <c r="P372" s="403"/>
      <c r="Q372" s="438"/>
      <c r="R372" s="39"/>
      <c r="S372" s="64"/>
    </row>
    <row r="373" spans="1:19" s="28" customFormat="1" ht="18" customHeight="1" thickBot="1" x14ac:dyDescent="0.35">
      <c r="A373" s="35"/>
      <c r="B373" s="118"/>
      <c r="C373" s="37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6"/>
      <c r="S373" s="64"/>
    </row>
    <row r="374" spans="1:19" s="28" customFormat="1" ht="18" customHeight="1" x14ac:dyDescent="0.3">
      <c r="A374" s="35"/>
      <c r="B374" s="40"/>
      <c r="C374" s="40"/>
      <c r="D374" s="148"/>
      <c r="E374" s="148"/>
      <c r="F374" s="40"/>
      <c r="G374" s="40"/>
      <c r="H374" s="40"/>
      <c r="I374" s="40"/>
      <c r="J374" s="40"/>
      <c r="K374" s="40"/>
      <c r="L374" s="40"/>
      <c r="M374" s="40"/>
      <c r="N374" s="40"/>
      <c r="O374" s="358"/>
      <c r="P374" s="40"/>
      <c r="Q374" s="40"/>
      <c r="R374" s="40"/>
      <c r="S374" s="64"/>
    </row>
    <row r="375" spans="1:19" s="28" customFormat="1" ht="18" customHeight="1" thickBot="1" x14ac:dyDescent="0.35">
      <c r="A375" s="35"/>
      <c r="B375" s="40"/>
      <c r="C375" s="40"/>
      <c r="D375" s="148"/>
      <c r="E375" s="148"/>
      <c r="F375" s="40"/>
      <c r="G375" s="40"/>
      <c r="H375" s="40"/>
      <c r="I375" s="40"/>
      <c r="J375" s="40"/>
      <c r="K375" s="40"/>
      <c r="L375" s="40"/>
      <c r="M375" s="40"/>
      <c r="N375" s="40"/>
      <c r="O375" s="358"/>
      <c r="P375" s="40"/>
      <c r="Q375" s="40"/>
      <c r="R375" s="40"/>
      <c r="S375" s="64"/>
    </row>
    <row r="376" spans="1:19" s="28" customFormat="1" ht="20.100000000000001" customHeight="1" x14ac:dyDescent="0.3">
      <c r="A376" s="35"/>
      <c r="B376" s="422">
        <v>8</v>
      </c>
      <c r="C376" s="424" t="s">
        <v>455</v>
      </c>
      <c r="D376" s="424"/>
      <c r="E376" s="424"/>
      <c r="F376" s="424"/>
      <c r="G376" s="424"/>
      <c r="H376" s="424"/>
      <c r="I376" s="424"/>
      <c r="J376" s="424"/>
      <c r="K376" s="424"/>
      <c r="L376" s="424"/>
      <c r="M376" s="424"/>
      <c r="N376" s="424"/>
      <c r="O376" s="424"/>
      <c r="P376" s="424"/>
      <c r="Q376" s="424"/>
      <c r="R376" s="425"/>
      <c r="S376" s="64"/>
    </row>
    <row r="377" spans="1:19" s="28" customFormat="1" ht="20.100000000000001" customHeight="1" x14ac:dyDescent="0.3">
      <c r="A377" s="35"/>
      <c r="B377" s="423"/>
      <c r="C377" s="426"/>
      <c r="D377" s="426"/>
      <c r="E377" s="426"/>
      <c r="F377" s="426"/>
      <c r="G377" s="426"/>
      <c r="H377" s="426"/>
      <c r="I377" s="426"/>
      <c r="J377" s="426"/>
      <c r="K377" s="426"/>
      <c r="L377" s="426"/>
      <c r="M377" s="426"/>
      <c r="N377" s="426"/>
      <c r="O377" s="426"/>
      <c r="P377" s="426"/>
      <c r="Q377" s="426"/>
      <c r="R377" s="427"/>
      <c r="S377" s="64"/>
    </row>
    <row r="378" spans="1:19" s="28" customFormat="1" ht="18" customHeight="1" x14ac:dyDescent="0.3">
      <c r="A378" s="35"/>
      <c r="B378" s="60"/>
      <c r="C378" s="40"/>
      <c r="D378" s="148"/>
      <c r="E378" s="148"/>
      <c r="F378" s="40"/>
      <c r="G378" s="40"/>
      <c r="H378" s="40"/>
      <c r="I378" s="40"/>
      <c r="J378" s="40"/>
      <c r="K378" s="40"/>
      <c r="L378" s="40"/>
      <c r="M378" s="40"/>
      <c r="N378" s="40"/>
      <c r="O378" s="358"/>
      <c r="P378" s="40"/>
      <c r="Q378" s="40"/>
      <c r="R378" s="39"/>
      <c r="S378" s="64"/>
    </row>
    <row r="379" spans="1:19" s="28" customFormat="1" ht="18" customHeight="1" x14ac:dyDescent="0.3">
      <c r="A379" s="35"/>
      <c r="B379" s="60"/>
      <c r="C379" s="40"/>
      <c r="D379" s="148"/>
      <c r="E379" s="148"/>
      <c r="F379" s="40"/>
      <c r="G379" s="40"/>
      <c r="H379" s="40"/>
      <c r="I379" s="40"/>
      <c r="J379" s="40"/>
      <c r="K379" s="40"/>
      <c r="L379" s="40"/>
      <c r="M379" s="40"/>
      <c r="N379" s="40"/>
      <c r="O379" s="358"/>
      <c r="P379" s="40"/>
      <c r="Q379" s="40"/>
      <c r="R379" s="39"/>
      <c r="S379" s="64"/>
    </row>
    <row r="380" spans="1:19" s="28" customFormat="1" ht="18" customHeight="1" x14ac:dyDescent="0.3">
      <c r="A380" s="35"/>
      <c r="B380" s="60"/>
      <c r="C380" s="40"/>
      <c r="D380" s="148"/>
      <c r="E380" s="148"/>
      <c r="F380" s="40"/>
      <c r="G380" s="40"/>
      <c r="H380" s="40"/>
      <c r="I380" s="40"/>
      <c r="J380" s="40"/>
      <c r="K380" s="40"/>
      <c r="L380" s="40"/>
      <c r="M380" s="40"/>
      <c r="N380" s="40"/>
      <c r="O380" s="358"/>
      <c r="P380" s="40"/>
      <c r="Q380" s="40"/>
      <c r="R380" s="39"/>
      <c r="S380" s="64"/>
    </row>
    <row r="381" spans="1:19" s="28" customFormat="1" ht="18" customHeight="1" x14ac:dyDescent="0.3">
      <c r="A381" s="35"/>
      <c r="B381" s="60"/>
      <c r="C381" s="40"/>
      <c r="D381" s="148"/>
      <c r="E381" s="148"/>
      <c r="F381" s="302" t="s">
        <v>456</v>
      </c>
      <c r="G381" s="148"/>
      <c r="H381" s="40"/>
      <c r="I381" s="40"/>
      <c r="J381" s="40"/>
      <c r="K381" s="40"/>
      <c r="L381" s="40"/>
      <c r="M381" s="40"/>
      <c r="N381" s="40"/>
      <c r="O381" s="358"/>
      <c r="P381" s="40"/>
      <c r="Q381" s="40"/>
      <c r="R381" s="39"/>
      <c r="S381" s="64"/>
    </row>
    <row r="382" spans="1:19" s="28" customFormat="1" ht="18" customHeight="1" x14ac:dyDescent="0.3">
      <c r="A382" s="35"/>
      <c r="B382" s="60"/>
      <c r="C382" s="40"/>
      <c r="D382" s="148"/>
      <c r="E382" s="148"/>
      <c r="F382" s="148"/>
      <c r="G382" s="148"/>
      <c r="H382" s="40"/>
      <c r="I382" s="40"/>
      <c r="J382" s="40"/>
      <c r="K382" s="40"/>
      <c r="L382" s="40"/>
      <c r="M382" s="40"/>
      <c r="N382" s="40"/>
      <c r="O382" s="358"/>
      <c r="P382" s="40"/>
      <c r="Q382" s="40"/>
      <c r="R382" s="39"/>
      <c r="S382" s="64"/>
    </row>
    <row r="383" spans="1:19" s="28" customFormat="1" ht="18" customHeight="1" x14ac:dyDescent="0.3">
      <c r="A383" s="35"/>
      <c r="B383" s="60"/>
      <c r="C383" s="40"/>
      <c r="D383" s="148"/>
      <c r="E383" s="148"/>
      <c r="F383" s="148"/>
      <c r="G383" s="347" t="s">
        <v>440</v>
      </c>
      <c r="H383" s="148"/>
      <c r="I383" s="148"/>
      <c r="J383" s="148"/>
      <c r="K383" s="347" t="s">
        <v>440</v>
      </c>
      <c r="L383" s="40"/>
      <c r="M383" s="40"/>
      <c r="N383" s="40"/>
      <c r="O383" s="358"/>
      <c r="P383" s="40"/>
      <c r="Q383" s="40"/>
      <c r="R383" s="39"/>
      <c r="S383" s="64"/>
    </row>
    <row r="384" spans="1:19" s="28" customFormat="1" ht="18" customHeight="1" x14ac:dyDescent="0.3">
      <c r="A384" s="35"/>
      <c r="B384" s="60"/>
      <c r="C384" s="40"/>
      <c r="D384" s="148"/>
      <c r="E384" s="148"/>
      <c r="F384" s="359" t="s">
        <v>219</v>
      </c>
      <c r="G384" s="40"/>
      <c r="H384" s="40"/>
      <c r="I384" s="40"/>
      <c r="J384" s="40"/>
      <c r="K384" s="360" t="s">
        <v>166</v>
      </c>
      <c r="L384" s="40"/>
      <c r="M384" s="40"/>
      <c r="N384" s="40"/>
      <c r="O384" s="358"/>
      <c r="P384" s="40"/>
      <c r="Q384" s="40"/>
      <c r="R384" s="39"/>
      <c r="S384" s="64"/>
    </row>
    <row r="385" spans="1:19" s="28" customFormat="1" ht="18" customHeight="1" thickBot="1" x14ac:dyDescent="0.35">
      <c r="A385" s="35"/>
      <c r="B385" s="60"/>
      <c r="C385" s="40"/>
      <c r="D385" s="148"/>
      <c r="E385" s="148"/>
      <c r="F385" s="40"/>
      <c r="G385" s="40"/>
      <c r="H385" s="40"/>
      <c r="I385" s="40"/>
      <c r="J385" s="40"/>
      <c r="K385" s="40"/>
      <c r="L385" s="40"/>
      <c r="M385" s="40"/>
      <c r="N385" s="40"/>
      <c r="O385" s="358"/>
      <c r="P385" s="40"/>
      <c r="Q385" s="40"/>
      <c r="R385" s="39"/>
      <c r="S385" s="64"/>
    </row>
    <row r="386" spans="1:19" s="28" customFormat="1" ht="18" customHeight="1" x14ac:dyDescent="0.3">
      <c r="A386" s="35"/>
      <c r="B386" s="60"/>
      <c r="C386" s="40"/>
      <c r="D386" s="302" t="s">
        <v>458</v>
      </c>
      <c r="E386" s="148"/>
      <c r="F386" s="40"/>
      <c r="G386" s="40"/>
      <c r="H386" s="40"/>
      <c r="I386" s="40"/>
      <c r="J386" s="40"/>
      <c r="K386" s="40"/>
      <c r="L386" s="40"/>
      <c r="M386" s="244" t="s">
        <v>153</v>
      </c>
      <c r="N386" s="40"/>
      <c r="O386" s="358"/>
      <c r="P386" s="40"/>
      <c r="Q386" s="40"/>
      <c r="R386" s="39"/>
      <c r="S386" s="64"/>
    </row>
    <row r="387" spans="1:19" s="28" customFormat="1" ht="18" customHeight="1" x14ac:dyDescent="0.3">
      <c r="A387" s="35"/>
      <c r="B387" s="60"/>
      <c r="C387" s="40"/>
      <c r="D387" s="254" t="s">
        <v>449</v>
      </c>
      <c r="E387" s="40"/>
      <c r="F387" s="40"/>
      <c r="G387" s="40"/>
      <c r="H387" s="40"/>
      <c r="I387" s="40"/>
      <c r="J387" s="40"/>
      <c r="K387" s="40"/>
      <c r="L387" s="40"/>
      <c r="M387" s="239" t="s">
        <v>9</v>
      </c>
      <c r="N387" s="40"/>
      <c r="O387" s="358"/>
      <c r="P387" s="40"/>
      <c r="Q387" s="40"/>
      <c r="R387" s="39"/>
      <c r="S387" s="64"/>
    </row>
    <row r="388" spans="1:19" s="28" customFormat="1" ht="18" customHeight="1" x14ac:dyDescent="0.3">
      <c r="A388" s="35"/>
      <c r="B388" s="60"/>
      <c r="C388" s="40"/>
      <c r="D388" s="254" t="s">
        <v>451</v>
      </c>
      <c r="E388" s="357" t="s">
        <v>457</v>
      </c>
      <c r="F388" s="40"/>
      <c r="G388" s="40"/>
      <c r="H388" s="40"/>
      <c r="I388" s="40"/>
      <c r="J388" s="40"/>
      <c r="K388" s="40"/>
      <c r="L388" s="40"/>
      <c r="M388" s="239" t="s">
        <v>9</v>
      </c>
      <c r="N388" s="40"/>
      <c r="O388" s="358"/>
      <c r="P388" s="40"/>
      <c r="Q388" s="40"/>
      <c r="R388" s="39"/>
      <c r="S388" s="64"/>
    </row>
    <row r="389" spans="1:19" s="28" customFormat="1" ht="18" customHeight="1" x14ac:dyDescent="0.3">
      <c r="A389" s="35"/>
      <c r="B389" s="318"/>
      <c r="C389" s="148"/>
      <c r="D389" s="254" t="s">
        <v>450</v>
      </c>
      <c r="E389" s="40"/>
      <c r="F389" s="40"/>
      <c r="G389" s="40"/>
      <c r="H389" s="40"/>
      <c r="I389" s="40"/>
      <c r="J389" s="40"/>
      <c r="K389" s="40"/>
      <c r="L389" s="40"/>
      <c r="M389" s="239" t="s">
        <v>9</v>
      </c>
      <c r="N389" s="40"/>
      <c r="O389" s="40"/>
      <c r="P389" s="40"/>
      <c r="Q389" s="40"/>
      <c r="R389" s="39"/>
      <c r="S389" s="64"/>
    </row>
    <row r="390" spans="1:19" s="28" customFormat="1" ht="18" customHeight="1" x14ac:dyDescent="0.3">
      <c r="A390" s="35"/>
      <c r="B390" s="318"/>
      <c r="C390" s="148"/>
      <c r="D390" s="319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39"/>
      <c r="S390" s="64"/>
    </row>
    <row r="391" spans="1:19" s="28" customFormat="1" ht="18" customHeight="1" x14ac:dyDescent="0.3">
      <c r="A391" s="35"/>
      <c r="B391" s="318"/>
      <c r="C391" s="316" t="s">
        <v>459</v>
      </c>
      <c r="D391" s="316"/>
      <c r="E391" s="40"/>
      <c r="F391" s="40"/>
      <c r="G391" s="40"/>
      <c r="H391" s="40"/>
      <c r="I391" s="40"/>
      <c r="J391" s="40"/>
      <c r="K391" s="40"/>
      <c r="L391" s="40"/>
      <c r="M391" s="40"/>
      <c r="N391" s="40"/>
      <c r="O391" s="40"/>
      <c r="P391" s="40"/>
      <c r="Q391" s="40"/>
      <c r="R391" s="39"/>
      <c r="S391" s="64"/>
    </row>
    <row r="392" spans="1:19" s="28" customFormat="1" ht="18" customHeight="1" thickBot="1" x14ac:dyDescent="0.35">
      <c r="A392" s="35"/>
      <c r="B392" s="317"/>
      <c r="C392" s="152"/>
      <c r="D392" s="151"/>
      <c r="E392" s="151"/>
      <c r="F392" s="151"/>
      <c r="G392" s="151"/>
      <c r="H392" s="151"/>
      <c r="I392" s="151"/>
      <c r="J392" s="37"/>
      <c r="K392" s="37"/>
      <c r="L392" s="37"/>
      <c r="M392" s="37"/>
      <c r="N392" s="37"/>
      <c r="O392" s="37"/>
      <c r="P392" s="37"/>
      <c r="Q392" s="37"/>
      <c r="R392" s="36"/>
      <c r="S392" s="64"/>
    </row>
    <row r="393" spans="1:19" s="28" customFormat="1" ht="18" customHeight="1" x14ac:dyDescent="0.3">
      <c r="A393" s="35"/>
      <c r="B393" s="319"/>
      <c r="C393" s="40"/>
      <c r="D393" s="148"/>
      <c r="E393" s="148"/>
      <c r="F393" s="319"/>
      <c r="G393" s="40"/>
      <c r="H393" s="40"/>
      <c r="I393" s="40"/>
      <c r="J393" s="40"/>
      <c r="K393" s="319"/>
      <c r="L393" s="40"/>
      <c r="M393" s="40"/>
      <c r="N393" s="40"/>
      <c r="O393" s="339"/>
      <c r="P393" s="40"/>
      <c r="Q393" s="40"/>
      <c r="R393" s="40"/>
      <c r="S393" s="64"/>
    </row>
    <row r="394" spans="1:19" s="28" customFormat="1" ht="18" customHeight="1" thickBot="1" x14ac:dyDescent="0.35">
      <c r="A394" s="35"/>
      <c r="B394" s="156"/>
      <c r="C394" s="301"/>
      <c r="D394" s="148"/>
      <c r="E394" s="148"/>
      <c r="F394" s="148"/>
      <c r="G394" s="148"/>
      <c r="H394" s="148"/>
      <c r="I394" s="40"/>
      <c r="J394" s="35"/>
      <c r="K394" s="35"/>
      <c r="L394" s="35"/>
      <c r="M394" s="35"/>
      <c r="N394" s="35"/>
      <c r="O394" s="35"/>
      <c r="P394" s="35"/>
      <c r="Q394" s="35"/>
      <c r="R394" s="35"/>
      <c r="S394" s="64"/>
    </row>
    <row r="395" spans="1:19" s="28" customFormat="1" ht="18" customHeight="1" x14ac:dyDescent="0.3">
      <c r="A395" s="35"/>
      <c r="B395" s="422">
        <v>9</v>
      </c>
      <c r="C395" s="459" t="s">
        <v>380</v>
      </c>
      <c r="D395" s="459"/>
      <c r="E395" s="459"/>
      <c r="F395" s="459"/>
      <c r="G395" s="459"/>
      <c r="H395" s="459"/>
      <c r="I395" s="459"/>
      <c r="J395" s="459"/>
      <c r="K395" s="459"/>
      <c r="L395" s="459"/>
      <c r="M395" s="459"/>
      <c r="N395" s="459"/>
      <c r="O395" s="459"/>
      <c r="P395" s="459"/>
      <c r="Q395" s="459"/>
      <c r="R395" s="460"/>
      <c r="S395" s="64"/>
    </row>
    <row r="396" spans="1:19" s="28" customFormat="1" ht="18" customHeight="1" x14ac:dyDescent="0.3">
      <c r="A396" s="35"/>
      <c r="B396" s="423"/>
      <c r="C396" s="384"/>
      <c r="D396" s="384"/>
      <c r="E396" s="384"/>
      <c r="F396" s="384"/>
      <c r="G396" s="384"/>
      <c r="H396" s="384"/>
      <c r="I396" s="384"/>
      <c r="J396" s="384"/>
      <c r="K396" s="384"/>
      <c r="L396" s="384"/>
      <c r="M396" s="384"/>
      <c r="N396" s="384"/>
      <c r="O396" s="384"/>
      <c r="P396" s="384"/>
      <c r="Q396" s="384"/>
      <c r="R396" s="429"/>
      <c r="S396" s="64"/>
    </row>
    <row r="397" spans="1:19" s="28" customFormat="1" ht="18" customHeight="1" x14ac:dyDescent="0.3">
      <c r="A397" s="35"/>
      <c r="B397" s="361"/>
      <c r="C397" s="362"/>
      <c r="D397" s="362"/>
      <c r="E397" s="362"/>
      <c r="F397" s="268"/>
      <c r="G397" s="268"/>
      <c r="H397" s="268"/>
      <c r="I397" s="268"/>
      <c r="J397" s="268"/>
      <c r="K397" s="268"/>
      <c r="L397" s="268"/>
      <c r="M397" s="268"/>
      <c r="N397" s="268"/>
      <c r="O397" s="40"/>
      <c r="P397" s="40"/>
      <c r="Q397" s="40"/>
      <c r="R397" s="39"/>
      <c r="S397" s="64"/>
    </row>
    <row r="398" spans="1:19" s="28" customFormat="1" ht="18" customHeight="1" x14ac:dyDescent="0.3">
      <c r="A398" s="35"/>
      <c r="B398" s="461" t="s">
        <v>45</v>
      </c>
      <c r="C398" s="392"/>
      <c r="D398" s="392"/>
      <c r="E398" s="392" t="s">
        <v>153</v>
      </c>
      <c r="F398" s="392"/>
      <c r="G398" s="405"/>
      <c r="H398" s="268"/>
      <c r="I398" s="391" t="s">
        <v>45</v>
      </c>
      <c r="J398" s="392"/>
      <c r="K398" s="392"/>
      <c r="L398" s="392"/>
      <c r="M398" s="392"/>
      <c r="N398" s="392" t="s">
        <v>153</v>
      </c>
      <c r="O398" s="392"/>
      <c r="P398" s="392"/>
      <c r="Q398" s="392"/>
      <c r="R398" s="464"/>
      <c r="S398" s="64"/>
    </row>
    <row r="399" spans="1:19" s="28" customFormat="1" ht="18" customHeight="1" x14ac:dyDescent="0.3">
      <c r="A399" s="35"/>
      <c r="B399" s="462"/>
      <c r="C399" s="394"/>
      <c r="D399" s="394"/>
      <c r="E399" s="394"/>
      <c r="F399" s="394"/>
      <c r="G399" s="406"/>
      <c r="H399" s="268"/>
      <c r="I399" s="393"/>
      <c r="J399" s="394"/>
      <c r="K399" s="394"/>
      <c r="L399" s="394"/>
      <c r="M399" s="394"/>
      <c r="N399" s="394"/>
      <c r="O399" s="394"/>
      <c r="P399" s="394"/>
      <c r="Q399" s="394"/>
      <c r="R399" s="465"/>
      <c r="S399" s="64"/>
    </row>
    <row r="400" spans="1:19" s="28" customFormat="1" ht="18" customHeight="1" x14ac:dyDescent="0.3">
      <c r="A400" s="35"/>
      <c r="B400" s="463"/>
      <c r="C400" s="396"/>
      <c r="D400" s="396"/>
      <c r="E400" s="396"/>
      <c r="F400" s="396"/>
      <c r="G400" s="407"/>
      <c r="H400" s="320"/>
      <c r="I400" s="395"/>
      <c r="J400" s="396"/>
      <c r="K400" s="396"/>
      <c r="L400" s="396"/>
      <c r="M400" s="396"/>
      <c r="N400" s="396"/>
      <c r="O400" s="396"/>
      <c r="P400" s="396"/>
      <c r="Q400" s="396"/>
      <c r="R400" s="466"/>
      <c r="S400" s="64"/>
    </row>
    <row r="401" spans="1:19" s="28" customFormat="1" ht="18" customHeight="1" x14ac:dyDescent="0.3">
      <c r="A401" s="35"/>
      <c r="B401" s="321" t="s">
        <v>358</v>
      </c>
      <c r="C401" s="84" t="s">
        <v>359</v>
      </c>
      <c r="D401" s="264"/>
      <c r="E401" s="269"/>
      <c r="F401" s="264"/>
      <c r="G401" s="261"/>
      <c r="H401" s="278"/>
      <c r="I401" s="287" t="s">
        <v>358</v>
      </c>
      <c r="J401" s="84" t="s">
        <v>359</v>
      </c>
      <c r="K401" s="40"/>
      <c r="L401" s="269"/>
      <c r="M401" s="264"/>
      <c r="N401" s="40"/>
      <c r="O401" s="40"/>
      <c r="P401" s="265"/>
      <c r="Q401" s="40"/>
      <c r="R401" s="39"/>
      <c r="S401" s="64"/>
    </row>
    <row r="402" spans="1:19" s="28" customFormat="1" ht="18" customHeight="1" x14ac:dyDescent="0.3">
      <c r="A402" s="35"/>
      <c r="B402" s="322">
        <v>34</v>
      </c>
      <c r="C402" s="84" t="s">
        <v>423</v>
      </c>
      <c r="D402" s="40"/>
      <c r="E402" s="263" t="s">
        <v>398</v>
      </c>
      <c r="F402" s="264"/>
      <c r="G402" s="261"/>
      <c r="H402" s="278"/>
      <c r="I402" s="280">
        <v>34</v>
      </c>
      <c r="J402" s="84" t="s">
        <v>424</v>
      </c>
      <c r="K402" s="40"/>
      <c r="L402" s="264"/>
      <c r="M402" s="263" t="s">
        <v>401</v>
      </c>
      <c r="N402" s="265"/>
      <c r="O402" s="40"/>
      <c r="P402" s="312"/>
      <c r="Q402" s="40"/>
      <c r="R402" s="39"/>
      <c r="S402" s="64"/>
    </row>
    <row r="403" spans="1:19" s="28" customFormat="1" ht="18" customHeight="1" x14ac:dyDescent="0.3">
      <c r="A403" s="35"/>
      <c r="B403" s="322">
        <v>35</v>
      </c>
      <c r="C403" s="84" t="s">
        <v>425</v>
      </c>
      <c r="D403" s="40"/>
      <c r="E403" s="263" t="s">
        <v>399</v>
      </c>
      <c r="F403" s="264"/>
      <c r="G403" s="261"/>
      <c r="H403" s="278"/>
      <c r="I403" s="280">
        <v>36</v>
      </c>
      <c r="J403" s="84" t="s">
        <v>426</v>
      </c>
      <c r="K403" s="40"/>
      <c r="L403" s="268"/>
      <c r="M403" s="263" t="s">
        <v>427</v>
      </c>
      <c r="N403" s="270"/>
      <c r="O403" s="40"/>
      <c r="P403" s="312"/>
      <c r="Q403" s="40"/>
      <c r="R403" s="39"/>
      <c r="S403" s="64"/>
    </row>
    <row r="404" spans="1:19" s="28" customFormat="1" ht="18" customHeight="1" x14ac:dyDescent="0.3">
      <c r="A404" s="35"/>
      <c r="B404" s="318"/>
      <c r="C404" s="301"/>
      <c r="D404" s="148"/>
      <c r="E404" s="148"/>
      <c r="F404" s="148"/>
      <c r="G404" s="148"/>
      <c r="H404" s="148"/>
      <c r="I404" s="40"/>
      <c r="J404" s="40"/>
      <c r="K404" s="40"/>
      <c r="L404" s="40"/>
      <c r="M404" s="40"/>
      <c r="N404" s="40"/>
      <c r="O404" s="40"/>
      <c r="P404" s="40"/>
      <c r="Q404" s="40"/>
      <c r="R404" s="39"/>
      <c r="S404" s="64"/>
    </row>
    <row r="405" spans="1:19" s="28" customFormat="1" ht="18" customHeight="1" x14ac:dyDescent="0.3">
      <c r="A405" s="35"/>
      <c r="B405" s="318" t="s">
        <v>428</v>
      </c>
      <c r="C405" s="301"/>
      <c r="D405" s="148"/>
      <c r="E405" s="148"/>
      <c r="F405" s="148"/>
      <c r="G405" s="148"/>
      <c r="H405" s="148"/>
      <c r="I405" s="40"/>
      <c r="J405" s="40"/>
      <c r="K405" s="40"/>
      <c r="L405" s="40"/>
      <c r="M405" s="40"/>
      <c r="N405" s="40"/>
      <c r="O405" s="40"/>
      <c r="P405" s="40"/>
      <c r="Q405" s="40"/>
      <c r="R405" s="39"/>
      <c r="S405" s="64"/>
    </row>
    <row r="406" spans="1:19" s="28" customFormat="1" ht="18" customHeight="1" x14ac:dyDescent="0.3">
      <c r="A406" s="35"/>
      <c r="B406" s="318"/>
      <c r="C406" s="301" t="s">
        <v>430</v>
      </c>
      <c r="D406" s="148"/>
      <c r="E406" s="148"/>
      <c r="F406" s="148"/>
      <c r="G406" s="148"/>
      <c r="H406" s="148"/>
      <c r="I406" s="40"/>
      <c r="J406" s="40"/>
      <c r="K406" s="40"/>
      <c r="L406" s="40"/>
      <c r="M406" s="40"/>
      <c r="N406" s="40"/>
      <c r="O406" s="40"/>
      <c r="P406" s="40"/>
      <c r="Q406" s="40"/>
      <c r="R406" s="39"/>
      <c r="S406" s="64"/>
    </row>
    <row r="407" spans="1:19" s="28" customFormat="1" ht="18" customHeight="1" x14ac:dyDescent="0.3">
      <c r="A407" s="35"/>
      <c r="B407" s="318"/>
      <c r="C407" s="301"/>
      <c r="D407" s="148"/>
      <c r="E407" s="148"/>
      <c r="F407" s="148"/>
      <c r="G407" s="148"/>
      <c r="H407" s="148"/>
      <c r="I407" s="40"/>
      <c r="J407" s="40"/>
      <c r="K407" s="40"/>
      <c r="L407" s="40"/>
      <c r="M407" s="40"/>
      <c r="N407" s="40"/>
      <c r="O407" s="40"/>
      <c r="P407" s="40"/>
      <c r="Q407" s="40"/>
      <c r="R407" s="39"/>
      <c r="S407" s="64"/>
    </row>
    <row r="408" spans="1:19" s="28" customFormat="1" ht="18" customHeight="1" x14ac:dyDescent="0.3">
      <c r="A408" s="35"/>
      <c r="B408" s="321" t="s">
        <v>429</v>
      </c>
      <c r="C408" s="301" t="s">
        <v>431</v>
      </c>
      <c r="D408" s="148"/>
      <c r="E408" s="148"/>
      <c r="F408" s="148"/>
      <c r="G408" s="148"/>
      <c r="H408" s="148"/>
      <c r="I408" s="40"/>
      <c r="J408" s="40"/>
      <c r="K408" s="40"/>
      <c r="L408" s="40"/>
      <c r="M408" s="40"/>
      <c r="N408" s="40"/>
      <c r="O408" s="40"/>
      <c r="P408" s="40"/>
      <c r="Q408" s="40"/>
      <c r="R408" s="39"/>
      <c r="S408" s="64"/>
    </row>
    <row r="409" spans="1:19" s="28" customFormat="1" ht="18" customHeight="1" x14ac:dyDescent="0.3">
      <c r="A409" s="35"/>
      <c r="B409" s="363" t="s">
        <v>432</v>
      </c>
      <c r="C409" s="301"/>
      <c r="D409" s="148"/>
      <c r="E409" s="148"/>
      <c r="F409" s="148"/>
      <c r="G409" s="148"/>
      <c r="H409" s="148"/>
      <c r="I409" s="40"/>
      <c r="J409" s="40"/>
      <c r="K409" s="40"/>
      <c r="L409" s="40"/>
      <c r="M409" s="40"/>
      <c r="N409" s="40"/>
      <c r="O409" s="40"/>
      <c r="P409" s="40"/>
      <c r="Q409" s="40"/>
      <c r="R409" s="39"/>
      <c r="S409" s="64"/>
    </row>
    <row r="410" spans="1:19" s="28" customFormat="1" ht="18" customHeight="1" thickBot="1" x14ac:dyDescent="0.35">
      <c r="A410" s="35"/>
      <c r="B410" s="317"/>
      <c r="C410" s="323"/>
      <c r="D410" s="152"/>
      <c r="E410" s="152"/>
      <c r="F410" s="152"/>
      <c r="G410" s="152"/>
      <c r="H410" s="152"/>
      <c r="I410" s="37"/>
      <c r="J410" s="37"/>
      <c r="K410" s="37"/>
      <c r="L410" s="37"/>
      <c r="M410" s="37"/>
      <c r="N410" s="37"/>
      <c r="O410" s="37"/>
      <c r="P410" s="37"/>
      <c r="Q410" s="37"/>
      <c r="R410" s="36"/>
      <c r="S410" s="64"/>
    </row>
    <row r="411" spans="1:19" s="28" customFormat="1" ht="18" customHeight="1" x14ac:dyDescent="0.3">
      <c r="A411" s="35"/>
      <c r="B411" s="156"/>
      <c r="C411" s="301"/>
      <c r="D411" s="148"/>
      <c r="E411" s="148"/>
      <c r="F411" s="148"/>
      <c r="G411" s="148"/>
      <c r="H411" s="148"/>
      <c r="I411" s="40"/>
      <c r="J411" s="35"/>
      <c r="K411" s="35"/>
      <c r="L411" s="35"/>
      <c r="M411" s="35"/>
      <c r="N411" s="35"/>
      <c r="O411" s="35"/>
      <c r="P411" s="35"/>
      <c r="Q411" s="35"/>
      <c r="R411" s="35"/>
      <c r="S411" s="64"/>
    </row>
    <row r="412" spans="1:19" s="28" customFormat="1" ht="18" customHeight="1" x14ac:dyDescent="0.3">
      <c r="A412" s="35"/>
      <c r="B412" s="156"/>
      <c r="C412" s="301"/>
      <c r="D412" s="148"/>
      <c r="E412" s="148"/>
      <c r="F412" s="148"/>
      <c r="G412" s="148"/>
      <c r="H412" s="148"/>
      <c r="I412" s="40"/>
      <c r="J412" s="35"/>
      <c r="K412" s="35"/>
      <c r="L412" s="35"/>
      <c r="M412" s="35"/>
      <c r="N412" s="35"/>
      <c r="O412" s="35"/>
      <c r="P412" s="35"/>
      <c r="Q412" s="35"/>
      <c r="R412" s="35"/>
      <c r="S412" s="64"/>
    </row>
    <row r="426" spans="23:26" x14ac:dyDescent="0.25">
      <c r="W426" s="235"/>
      <c r="X426" s="235"/>
      <c r="Y426" s="235"/>
      <c r="Z426" s="235"/>
    </row>
  </sheetData>
  <mergeCells count="577">
    <mergeCell ref="B395:B396"/>
    <mergeCell ref="C395:R396"/>
    <mergeCell ref="B398:D400"/>
    <mergeCell ref="E398:G400"/>
    <mergeCell ref="I398:M400"/>
    <mergeCell ref="N398:R400"/>
    <mergeCell ref="B372:E372"/>
    <mergeCell ref="F372:I372"/>
    <mergeCell ref="J372:M372"/>
    <mergeCell ref="N372:Q372"/>
    <mergeCell ref="B376:B377"/>
    <mergeCell ref="C376:R377"/>
    <mergeCell ref="B370:E370"/>
    <mergeCell ref="F370:I370"/>
    <mergeCell ref="J370:M370"/>
    <mergeCell ref="N370:Q370"/>
    <mergeCell ref="B371:E371"/>
    <mergeCell ref="F371:I371"/>
    <mergeCell ref="J371:M371"/>
    <mergeCell ref="N371:Q371"/>
    <mergeCell ref="B368:E368"/>
    <mergeCell ref="F368:I368"/>
    <mergeCell ref="J368:M368"/>
    <mergeCell ref="N368:Q368"/>
    <mergeCell ref="B369:E369"/>
    <mergeCell ref="F369:I369"/>
    <mergeCell ref="J369:M369"/>
    <mergeCell ref="N369:Q369"/>
    <mergeCell ref="B366:E366"/>
    <mergeCell ref="F366:I366"/>
    <mergeCell ref="J366:M366"/>
    <mergeCell ref="N366:Q366"/>
    <mergeCell ref="B367:E367"/>
    <mergeCell ref="F367:I367"/>
    <mergeCell ref="J367:M367"/>
    <mergeCell ref="N367:Q367"/>
    <mergeCell ref="B364:E364"/>
    <mergeCell ref="F364:I364"/>
    <mergeCell ref="J364:M364"/>
    <mergeCell ref="N364:Q364"/>
    <mergeCell ref="B365:E365"/>
    <mergeCell ref="F365:I365"/>
    <mergeCell ref="J365:M365"/>
    <mergeCell ref="N365:Q365"/>
    <mergeCell ref="B362:E362"/>
    <mergeCell ref="F362:I362"/>
    <mergeCell ref="J362:M362"/>
    <mergeCell ref="N362:Q362"/>
    <mergeCell ref="B363:E363"/>
    <mergeCell ref="F363:I363"/>
    <mergeCell ref="J363:M363"/>
    <mergeCell ref="N363:Q363"/>
    <mergeCell ref="B359:E359"/>
    <mergeCell ref="F359:I359"/>
    <mergeCell ref="J359:M359"/>
    <mergeCell ref="N359:Q359"/>
    <mergeCell ref="B361:E361"/>
    <mergeCell ref="F361:I361"/>
    <mergeCell ref="J361:M361"/>
    <mergeCell ref="N361:Q361"/>
    <mergeCell ref="B357:E357"/>
    <mergeCell ref="F357:I357"/>
    <mergeCell ref="J357:M357"/>
    <mergeCell ref="N357:Q357"/>
    <mergeCell ref="B358:E358"/>
    <mergeCell ref="F358:I358"/>
    <mergeCell ref="J358:M358"/>
    <mergeCell ref="N358:Q358"/>
    <mergeCell ref="B355:E355"/>
    <mergeCell ref="F355:I355"/>
    <mergeCell ref="J355:M355"/>
    <mergeCell ref="N355:Q355"/>
    <mergeCell ref="B356:E356"/>
    <mergeCell ref="F356:I356"/>
    <mergeCell ref="J356:M356"/>
    <mergeCell ref="N356:Q356"/>
    <mergeCell ref="B353:E353"/>
    <mergeCell ref="F353:I353"/>
    <mergeCell ref="J353:M353"/>
    <mergeCell ref="N353:Q353"/>
    <mergeCell ref="B354:E354"/>
    <mergeCell ref="F354:I354"/>
    <mergeCell ref="J354:M354"/>
    <mergeCell ref="N354:Q354"/>
    <mergeCell ref="B351:E351"/>
    <mergeCell ref="F351:I351"/>
    <mergeCell ref="J351:M351"/>
    <mergeCell ref="N351:Q351"/>
    <mergeCell ref="B352:E352"/>
    <mergeCell ref="F352:I352"/>
    <mergeCell ref="J352:M352"/>
    <mergeCell ref="N352:Q352"/>
    <mergeCell ref="B349:E349"/>
    <mergeCell ref="F349:I349"/>
    <mergeCell ref="J349:M349"/>
    <mergeCell ref="N349:Q349"/>
    <mergeCell ref="B350:E350"/>
    <mergeCell ref="F350:I350"/>
    <mergeCell ref="J350:M350"/>
    <mergeCell ref="N350:Q350"/>
    <mergeCell ref="F338:I338"/>
    <mergeCell ref="O338:R338"/>
    <mergeCell ref="F339:I339"/>
    <mergeCell ref="O339:R339"/>
    <mergeCell ref="B348:E348"/>
    <mergeCell ref="F348:I348"/>
    <mergeCell ref="J348:M348"/>
    <mergeCell ref="N348:Q348"/>
    <mergeCell ref="F335:I335"/>
    <mergeCell ref="O335:R335"/>
    <mergeCell ref="F336:I336"/>
    <mergeCell ref="O336:R336"/>
    <mergeCell ref="F337:I337"/>
    <mergeCell ref="O337:R337"/>
    <mergeCell ref="B308:B309"/>
    <mergeCell ref="C308:R309"/>
    <mergeCell ref="B330:B331"/>
    <mergeCell ref="C330:R331"/>
    <mergeCell ref="F334:I334"/>
    <mergeCell ref="O334:R334"/>
    <mergeCell ref="F268:H268"/>
    <mergeCell ref="J268:L268"/>
    <mergeCell ref="M268:P268"/>
    <mergeCell ref="B277:B278"/>
    <mergeCell ref="C277:R278"/>
    <mergeCell ref="B295:B296"/>
    <mergeCell ref="C295:R296"/>
    <mergeCell ref="F266:H266"/>
    <mergeCell ref="J266:L266"/>
    <mergeCell ref="M266:P266"/>
    <mergeCell ref="F267:H267"/>
    <mergeCell ref="J267:L267"/>
    <mergeCell ref="M267:P267"/>
    <mergeCell ref="J263:L263"/>
    <mergeCell ref="M263:N263"/>
    <mergeCell ref="F264:H264"/>
    <mergeCell ref="J264:L264"/>
    <mergeCell ref="M264:P264"/>
    <mergeCell ref="F265:H265"/>
    <mergeCell ref="J265:L265"/>
    <mergeCell ref="M265:P265"/>
    <mergeCell ref="J259:L259"/>
    <mergeCell ref="M259:P259"/>
    <mergeCell ref="J260:L260"/>
    <mergeCell ref="M260:P260"/>
    <mergeCell ref="J261:L261"/>
    <mergeCell ref="M261:P261"/>
    <mergeCell ref="J256:L256"/>
    <mergeCell ref="M256:N256"/>
    <mergeCell ref="J257:L257"/>
    <mergeCell ref="M257:P257"/>
    <mergeCell ref="J258:L258"/>
    <mergeCell ref="M258:P258"/>
    <mergeCell ref="B243:B244"/>
    <mergeCell ref="C243:R244"/>
    <mergeCell ref="E247:H248"/>
    <mergeCell ref="I247:N248"/>
    <mergeCell ref="B253:B254"/>
    <mergeCell ref="C253:R254"/>
    <mergeCell ref="A1:R2"/>
    <mergeCell ref="A223:R224"/>
    <mergeCell ref="M226:P232"/>
    <mergeCell ref="B234:B235"/>
    <mergeCell ref="C234:R235"/>
    <mergeCell ref="B237:H238"/>
    <mergeCell ref="K237:R238"/>
    <mergeCell ref="G218:J218"/>
    <mergeCell ref="R218:U218"/>
    <mergeCell ref="G219:J219"/>
    <mergeCell ref="R219:U219"/>
    <mergeCell ref="G220:J220"/>
    <mergeCell ref="R220:U220"/>
    <mergeCell ref="G215:J215"/>
    <mergeCell ref="R215:U215"/>
    <mergeCell ref="G216:J216"/>
    <mergeCell ref="R216:U216"/>
    <mergeCell ref="G217:J217"/>
    <mergeCell ref="R217:U217"/>
    <mergeCell ref="G212:J212"/>
    <mergeCell ref="R212:U212"/>
    <mergeCell ref="G213:J213"/>
    <mergeCell ref="R213:U213"/>
    <mergeCell ref="G214:J214"/>
    <mergeCell ref="R214:U214"/>
    <mergeCell ref="G209:J209"/>
    <mergeCell ref="R209:U209"/>
    <mergeCell ref="G210:J210"/>
    <mergeCell ref="R210:U210"/>
    <mergeCell ref="G211:J211"/>
    <mergeCell ref="R211:U211"/>
    <mergeCell ref="G206:J206"/>
    <mergeCell ref="R206:U206"/>
    <mergeCell ref="G207:J207"/>
    <mergeCell ref="R207:U207"/>
    <mergeCell ref="G208:J208"/>
    <mergeCell ref="R208:U208"/>
    <mergeCell ref="G203:J203"/>
    <mergeCell ref="R203:U203"/>
    <mergeCell ref="G204:J204"/>
    <mergeCell ref="R204:U204"/>
    <mergeCell ref="G205:J205"/>
    <mergeCell ref="R205:U205"/>
    <mergeCell ref="G199:J199"/>
    <mergeCell ref="R199:U199"/>
    <mergeCell ref="G201:J201"/>
    <mergeCell ref="R201:U201"/>
    <mergeCell ref="G202:J202"/>
    <mergeCell ref="R202:U202"/>
    <mergeCell ref="G196:J196"/>
    <mergeCell ref="R196:U196"/>
    <mergeCell ref="G197:J197"/>
    <mergeCell ref="R197:U197"/>
    <mergeCell ref="G198:J198"/>
    <mergeCell ref="R198:U198"/>
    <mergeCell ref="G193:J193"/>
    <mergeCell ref="R193:U193"/>
    <mergeCell ref="G194:J194"/>
    <mergeCell ref="R194:U194"/>
    <mergeCell ref="G195:J195"/>
    <mergeCell ref="R195:U195"/>
    <mergeCell ref="G190:J190"/>
    <mergeCell ref="R190:U190"/>
    <mergeCell ref="G191:J191"/>
    <mergeCell ref="R191:U191"/>
    <mergeCell ref="G192:J192"/>
    <mergeCell ref="R192:U192"/>
    <mergeCell ref="G187:J187"/>
    <mergeCell ref="R187:U187"/>
    <mergeCell ref="G188:J188"/>
    <mergeCell ref="R188:U188"/>
    <mergeCell ref="G189:J189"/>
    <mergeCell ref="R189:U189"/>
    <mergeCell ref="G184:J184"/>
    <mergeCell ref="R184:U184"/>
    <mergeCell ref="G185:J185"/>
    <mergeCell ref="R185:U185"/>
    <mergeCell ref="G186:J186"/>
    <mergeCell ref="R186:U186"/>
    <mergeCell ref="G181:J181"/>
    <mergeCell ref="R181:U181"/>
    <mergeCell ref="G182:J182"/>
    <mergeCell ref="R182:U182"/>
    <mergeCell ref="G183:J183"/>
    <mergeCell ref="R183:U183"/>
    <mergeCell ref="G177:J177"/>
    <mergeCell ref="R177:U177"/>
    <mergeCell ref="G178:J178"/>
    <mergeCell ref="R178:U178"/>
    <mergeCell ref="G180:J180"/>
    <mergeCell ref="R180:U180"/>
    <mergeCell ref="G174:J174"/>
    <mergeCell ref="R174:U174"/>
    <mergeCell ref="G175:J175"/>
    <mergeCell ref="R175:U175"/>
    <mergeCell ref="G176:J176"/>
    <mergeCell ref="R176:U176"/>
    <mergeCell ref="G171:J171"/>
    <mergeCell ref="R171:U171"/>
    <mergeCell ref="G172:J172"/>
    <mergeCell ref="R172:U172"/>
    <mergeCell ref="G173:J173"/>
    <mergeCell ref="R173:U173"/>
    <mergeCell ref="G168:J168"/>
    <mergeCell ref="R168:U168"/>
    <mergeCell ref="G169:J169"/>
    <mergeCell ref="R169:U169"/>
    <mergeCell ref="G170:J170"/>
    <mergeCell ref="R170:U170"/>
    <mergeCell ref="G165:J165"/>
    <mergeCell ref="R165:U165"/>
    <mergeCell ref="G166:J166"/>
    <mergeCell ref="R166:U166"/>
    <mergeCell ref="G167:J167"/>
    <mergeCell ref="R167:U167"/>
    <mergeCell ref="G162:J162"/>
    <mergeCell ref="R162:U162"/>
    <mergeCell ref="G163:J163"/>
    <mergeCell ref="R163:U163"/>
    <mergeCell ref="G164:J164"/>
    <mergeCell ref="R164:U164"/>
    <mergeCell ref="G159:J159"/>
    <mergeCell ref="R159:U159"/>
    <mergeCell ref="G160:J160"/>
    <mergeCell ref="R160:U160"/>
    <mergeCell ref="G161:J161"/>
    <mergeCell ref="R161:U161"/>
    <mergeCell ref="G155:J155"/>
    <mergeCell ref="R155:U155"/>
    <mergeCell ref="G156:J156"/>
    <mergeCell ref="R156:U156"/>
    <mergeCell ref="G157:J157"/>
    <mergeCell ref="R157:U157"/>
    <mergeCell ref="G152:J152"/>
    <mergeCell ref="R152:U152"/>
    <mergeCell ref="G153:J153"/>
    <mergeCell ref="R153:U153"/>
    <mergeCell ref="G154:J154"/>
    <mergeCell ref="R154:U154"/>
    <mergeCell ref="G149:J149"/>
    <mergeCell ref="R149:U149"/>
    <mergeCell ref="G150:J150"/>
    <mergeCell ref="R150:U150"/>
    <mergeCell ref="G151:J151"/>
    <mergeCell ref="R151:U151"/>
    <mergeCell ref="G146:J146"/>
    <mergeCell ref="R146:U146"/>
    <mergeCell ref="G147:J147"/>
    <mergeCell ref="R147:U147"/>
    <mergeCell ref="G148:J148"/>
    <mergeCell ref="R148:U148"/>
    <mergeCell ref="G143:J143"/>
    <mergeCell ref="R143:U143"/>
    <mergeCell ref="G144:J144"/>
    <mergeCell ref="R144:U144"/>
    <mergeCell ref="G145:J145"/>
    <mergeCell ref="R145:U145"/>
    <mergeCell ref="G140:J140"/>
    <mergeCell ref="R140:U140"/>
    <mergeCell ref="G141:J141"/>
    <mergeCell ref="R141:U141"/>
    <mergeCell ref="G142:J142"/>
    <mergeCell ref="R142:U142"/>
    <mergeCell ref="G136:J136"/>
    <mergeCell ref="R136:U136"/>
    <mergeCell ref="G138:J138"/>
    <mergeCell ref="R138:U138"/>
    <mergeCell ref="G139:J139"/>
    <mergeCell ref="R139:U139"/>
    <mergeCell ref="G133:J133"/>
    <mergeCell ref="R133:U133"/>
    <mergeCell ref="G134:J134"/>
    <mergeCell ref="R134:U134"/>
    <mergeCell ref="G135:J135"/>
    <mergeCell ref="R135:U135"/>
    <mergeCell ref="G130:J130"/>
    <mergeCell ref="R130:U130"/>
    <mergeCell ref="G131:J131"/>
    <mergeCell ref="R131:U131"/>
    <mergeCell ref="G132:J132"/>
    <mergeCell ref="R132:U132"/>
    <mergeCell ref="G127:J127"/>
    <mergeCell ref="R127:U127"/>
    <mergeCell ref="G128:J128"/>
    <mergeCell ref="R128:U128"/>
    <mergeCell ref="G129:J129"/>
    <mergeCell ref="R129:U129"/>
    <mergeCell ref="G124:J124"/>
    <mergeCell ref="R124:U124"/>
    <mergeCell ref="G125:J125"/>
    <mergeCell ref="R125:U125"/>
    <mergeCell ref="G126:J126"/>
    <mergeCell ref="R126:U126"/>
    <mergeCell ref="G121:J121"/>
    <mergeCell ref="R121:U121"/>
    <mergeCell ref="G122:J122"/>
    <mergeCell ref="R122:U122"/>
    <mergeCell ref="G123:J123"/>
    <mergeCell ref="R123:U123"/>
    <mergeCell ref="G118:J118"/>
    <mergeCell ref="R118:U118"/>
    <mergeCell ref="G119:J119"/>
    <mergeCell ref="R119:U119"/>
    <mergeCell ref="G120:J120"/>
    <mergeCell ref="R120:U120"/>
    <mergeCell ref="G114:J114"/>
    <mergeCell ref="R114:U114"/>
    <mergeCell ref="G115:J115"/>
    <mergeCell ref="R115:U115"/>
    <mergeCell ref="G117:J117"/>
    <mergeCell ref="R117:U117"/>
    <mergeCell ref="G111:J111"/>
    <mergeCell ref="R111:U111"/>
    <mergeCell ref="G112:J112"/>
    <mergeCell ref="R112:U112"/>
    <mergeCell ref="G113:J113"/>
    <mergeCell ref="R113:U113"/>
    <mergeCell ref="G108:J108"/>
    <mergeCell ref="R108:U108"/>
    <mergeCell ref="G109:J109"/>
    <mergeCell ref="R109:U109"/>
    <mergeCell ref="G110:J110"/>
    <mergeCell ref="R110:U110"/>
    <mergeCell ref="G105:J105"/>
    <mergeCell ref="R105:U105"/>
    <mergeCell ref="G106:J106"/>
    <mergeCell ref="R106:U106"/>
    <mergeCell ref="G107:J107"/>
    <mergeCell ref="R107:U107"/>
    <mergeCell ref="G102:J102"/>
    <mergeCell ref="R102:U102"/>
    <mergeCell ref="G103:J103"/>
    <mergeCell ref="R103:U103"/>
    <mergeCell ref="G104:J104"/>
    <mergeCell ref="R104:U104"/>
    <mergeCell ref="G99:J99"/>
    <mergeCell ref="R99:U99"/>
    <mergeCell ref="G100:J100"/>
    <mergeCell ref="R100:U100"/>
    <mergeCell ref="G101:J101"/>
    <mergeCell ref="R101:U101"/>
    <mergeCell ref="G96:J96"/>
    <mergeCell ref="R96:U96"/>
    <mergeCell ref="G97:J97"/>
    <mergeCell ref="R97:U97"/>
    <mergeCell ref="G98:J98"/>
    <mergeCell ref="R98:U98"/>
    <mergeCell ref="G92:J92"/>
    <mergeCell ref="R92:U92"/>
    <mergeCell ref="G93:J93"/>
    <mergeCell ref="R93:U93"/>
    <mergeCell ref="G94:J94"/>
    <mergeCell ref="R94:U94"/>
    <mergeCell ref="G89:J89"/>
    <mergeCell ref="R89:U89"/>
    <mergeCell ref="G90:J90"/>
    <mergeCell ref="R90:U90"/>
    <mergeCell ref="G91:J91"/>
    <mergeCell ref="R91:U91"/>
    <mergeCell ref="G86:J86"/>
    <mergeCell ref="R86:U86"/>
    <mergeCell ref="G87:J87"/>
    <mergeCell ref="R87:U87"/>
    <mergeCell ref="G88:J88"/>
    <mergeCell ref="R88:U88"/>
    <mergeCell ref="G83:J83"/>
    <mergeCell ref="R83:U83"/>
    <mergeCell ref="G84:J84"/>
    <mergeCell ref="R84:U84"/>
    <mergeCell ref="G85:J85"/>
    <mergeCell ref="R85:U85"/>
    <mergeCell ref="G80:J80"/>
    <mergeCell ref="R80:U80"/>
    <mergeCell ref="G81:J81"/>
    <mergeCell ref="R81:U81"/>
    <mergeCell ref="G82:J82"/>
    <mergeCell ref="R82:U82"/>
    <mergeCell ref="G77:J77"/>
    <mergeCell ref="R77:U77"/>
    <mergeCell ref="G78:J78"/>
    <mergeCell ref="R78:U78"/>
    <mergeCell ref="G79:J79"/>
    <mergeCell ref="R79:U79"/>
    <mergeCell ref="G73:J73"/>
    <mergeCell ref="R73:U73"/>
    <mergeCell ref="G75:J75"/>
    <mergeCell ref="R75:U75"/>
    <mergeCell ref="G76:J76"/>
    <mergeCell ref="R76:U76"/>
    <mergeCell ref="G70:J70"/>
    <mergeCell ref="R70:U70"/>
    <mergeCell ref="G71:J71"/>
    <mergeCell ref="R71:U71"/>
    <mergeCell ref="G72:J72"/>
    <mergeCell ref="R72:U72"/>
    <mergeCell ref="G67:J67"/>
    <mergeCell ref="R67:U67"/>
    <mergeCell ref="G68:J68"/>
    <mergeCell ref="R68:U68"/>
    <mergeCell ref="G69:J69"/>
    <mergeCell ref="R69:U69"/>
    <mergeCell ref="G64:J64"/>
    <mergeCell ref="R64:U64"/>
    <mergeCell ref="G65:J65"/>
    <mergeCell ref="R65:U65"/>
    <mergeCell ref="G66:J66"/>
    <mergeCell ref="R66:U66"/>
    <mergeCell ref="G61:J61"/>
    <mergeCell ref="R61:U61"/>
    <mergeCell ref="G62:J62"/>
    <mergeCell ref="R62:U62"/>
    <mergeCell ref="G63:J63"/>
    <mergeCell ref="R63:U63"/>
    <mergeCell ref="G58:J58"/>
    <mergeCell ref="R58:U58"/>
    <mergeCell ref="G59:J59"/>
    <mergeCell ref="R59:U59"/>
    <mergeCell ref="G60:J60"/>
    <mergeCell ref="R60:U60"/>
    <mergeCell ref="G55:J55"/>
    <mergeCell ref="R55:U55"/>
    <mergeCell ref="G56:J56"/>
    <mergeCell ref="R56:U56"/>
    <mergeCell ref="G57:J57"/>
    <mergeCell ref="R57:U57"/>
    <mergeCell ref="G51:J51"/>
    <mergeCell ref="R51:U51"/>
    <mergeCell ref="G52:J52"/>
    <mergeCell ref="R52:U52"/>
    <mergeCell ref="G54:J54"/>
    <mergeCell ref="R54:U54"/>
    <mergeCell ref="G48:J48"/>
    <mergeCell ref="R48:U48"/>
    <mergeCell ref="G49:J49"/>
    <mergeCell ref="R49:U49"/>
    <mergeCell ref="G50:J50"/>
    <mergeCell ref="R50:U50"/>
    <mergeCell ref="G45:J45"/>
    <mergeCell ref="R45:U45"/>
    <mergeCell ref="G46:J46"/>
    <mergeCell ref="R46:U46"/>
    <mergeCell ref="G47:J47"/>
    <mergeCell ref="R47:U47"/>
    <mergeCell ref="G42:J42"/>
    <mergeCell ref="R42:U42"/>
    <mergeCell ref="G43:J43"/>
    <mergeCell ref="R43:U43"/>
    <mergeCell ref="G44:J44"/>
    <mergeCell ref="R44:U44"/>
    <mergeCell ref="G39:J39"/>
    <mergeCell ref="R39:U39"/>
    <mergeCell ref="G40:J40"/>
    <mergeCell ref="R40:U40"/>
    <mergeCell ref="G41:J41"/>
    <mergeCell ref="R41:U41"/>
    <mergeCell ref="G36:J36"/>
    <mergeCell ref="R36:U36"/>
    <mergeCell ref="G37:J37"/>
    <mergeCell ref="R37:U37"/>
    <mergeCell ref="G38:J38"/>
    <mergeCell ref="R38:U38"/>
    <mergeCell ref="G33:J33"/>
    <mergeCell ref="R33:U33"/>
    <mergeCell ref="G34:J34"/>
    <mergeCell ref="R34:U34"/>
    <mergeCell ref="G35:J35"/>
    <mergeCell ref="R35:U35"/>
    <mergeCell ref="G29:J29"/>
    <mergeCell ref="R29:U29"/>
    <mergeCell ref="G30:J30"/>
    <mergeCell ref="R30:U30"/>
    <mergeCell ref="G31:J31"/>
    <mergeCell ref="R31:U31"/>
    <mergeCell ref="G26:J26"/>
    <mergeCell ref="R26:U26"/>
    <mergeCell ref="G27:J27"/>
    <mergeCell ref="R27:U27"/>
    <mergeCell ref="G28:J28"/>
    <mergeCell ref="R28:U28"/>
    <mergeCell ref="G23:J23"/>
    <mergeCell ref="R23:U23"/>
    <mergeCell ref="G24:J24"/>
    <mergeCell ref="R24:U24"/>
    <mergeCell ref="G25:J25"/>
    <mergeCell ref="R25:U25"/>
    <mergeCell ref="G20:J20"/>
    <mergeCell ref="R20:U20"/>
    <mergeCell ref="G21:J21"/>
    <mergeCell ref="R21:U21"/>
    <mergeCell ref="G22:J22"/>
    <mergeCell ref="R22:U22"/>
    <mergeCell ref="G17:J17"/>
    <mergeCell ref="R17:U17"/>
    <mergeCell ref="G18:J18"/>
    <mergeCell ref="R18:U18"/>
    <mergeCell ref="G19:J19"/>
    <mergeCell ref="R19:U19"/>
    <mergeCell ref="G14:J14"/>
    <mergeCell ref="R14:U14"/>
    <mergeCell ref="G15:J15"/>
    <mergeCell ref="R15:U15"/>
    <mergeCell ref="G16:J16"/>
    <mergeCell ref="R16:U16"/>
    <mergeCell ref="AD8:AE10"/>
    <mergeCell ref="AF8:AI10"/>
    <mergeCell ref="G12:J12"/>
    <mergeCell ref="R12:U12"/>
    <mergeCell ref="G13:J13"/>
    <mergeCell ref="R13:U13"/>
    <mergeCell ref="A5:J6"/>
    <mergeCell ref="L5:U6"/>
    <mergeCell ref="W5:AI6"/>
    <mergeCell ref="A8:D9"/>
    <mergeCell ref="E8:J9"/>
    <mergeCell ref="L8:O9"/>
    <mergeCell ref="P8:U9"/>
    <mergeCell ref="W8:X10"/>
    <mergeCell ref="Y8:AB10"/>
  </mergeCells>
  <conditionalFormatting sqref="U11">
    <cfRule type="cellIs" dxfId="306" priority="73" stopIfTrue="1" operator="greaterThan">
      <formula>0.75</formula>
    </cfRule>
    <cfRule type="cellIs" dxfId="305" priority="74" stopIfTrue="1" operator="greaterThanOrEqual">
      <formula>0.45</formula>
    </cfRule>
    <cfRule type="cellIs" dxfId="304" priority="75" stopIfTrue="1" operator="lessThan">
      <formula>0.45</formula>
    </cfRule>
  </conditionalFormatting>
  <conditionalFormatting sqref="U32">
    <cfRule type="cellIs" dxfId="303" priority="70" stopIfTrue="1" operator="greaterThan">
      <formula>0.75</formula>
    </cfRule>
    <cfRule type="cellIs" dxfId="302" priority="71" stopIfTrue="1" operator="greaterThanOrEqual">
      <formula>0.45</formula>
    </cfRule>
    <cfRule type="cellIs" dxfId="301" priority="72" stopIfTrue="1" operator="lessThan">
      <formula>0.45</formula>
    </cfRule>
  </conditionalFormatting>
  <conditionalFormatting sqref="U53">
    <cfRule type="cellIs" dxfId="300" priority="67" stopIfTrue="1" operator="greaterThan">
      <formula>0.75</formula>
    </cfRule>
    <cfRule type="cellIs" dxfId="299" priority="68" stopIfTrue="1" operator="greaterThanOrEqual">
      <formula>0.45</formula>
    </cfRule>
    <cfRule type="cellIs" dxfId="298" priority="69" stopIfTrue="1" operator="lessThan">
      <formula>0.45</formula>
    </cfRule>
  </conditionalFormatting>
  <conditionalFormatting sqref="U74">
    <cfRule type="cellIs" dxfId="297" priority="64" stopIfTrue="1" operator="greaterThan">
      <formula>0.75</formula>
    </cfRule>
    <cfRule type="cellIs" dxfId="296" priority="65" stopIfTrue="1" operator="greaterThanOrEqual">
      <formula>0.45</formula>
    </cfRule>
    <cfRule type="cellIs" dxfId="295" priority="66" stopIfTrue="1" operator="lessThan">
      <formula>0.45</formula>
    </cfRule>
  </conditionalFormatting>
  <conditionalFormatting sqref="U95">
    <cfRule type="cellIs" dxfId="294" priority="61" stopIfTrue="1" operator="greaterThan">
      <formula>0.75</formula>
    </cfRule>
    <cfRule type="cellIs" dxfId="293" priority="62" stopIfTrue="1" operator="greaterThanOrEqual">
      <formula>0.45</formula>
    </cfRule>
    <cfRule type="cellIs" dxfId="292" priority="63" stopIfTrue="1" operator="lessThan">
      <formula>0.45</formula>
    </cfRule>
  </conditionalFormatting>
  <conditionalFormatting sqref="U116">
    <cfRule type="cellIs" dxfId="291" priority="58" stopIfTrue="1" operator="greaterThan">
      <formula>0.75</formula>
    </cfRule>
    <cfRule type="cellIs" dxfId="290" priority="59" stopIfTrue="1" operator="greaterThanOrEqual">
      <formula>0.45</formula>
    </cfRule>
    <cfRule type="cellIs" dxfId="289" priority="60" stopIfTrue="1" operator="lessThan">
      <formula>0.45</formula>
    </cfRule>
  </conditionalFormatting>
  <conditionalFormatting sqref="U137">
    <cfRule type="cellIs" dxfId="288" priority="55" stopIfTrue="1" operator="greaterThan">
      <formula>0.75</formula>
    </cfRule>
    <cfRule type="cellIs" dxfId="287" priority="56" stopIfTrue="1" operator="greaterThanOrEqual">
      <formula>0.45</formula>
    </cfRule>
    <cfRule type="cellIs" dxfId="286" priority="57" stopIfTrue="1" operator="lessThan">
      <formula>0.45</formula>
    </cfRule>
  </conditionalFormatting>
  <conditionalFormatting sqref="U158">
    <cfRule type="cellIs" dxfId="285" priority="52" stopIfTrue="1" operator="greaterThan">
      <formula>0.75</formula>
    </cfRule>
    <cfRule type="cellIs" dxfId="284" priority="53" stopIfTrue="1" operator="greaterThanOrEqual">
      <formula>0.45</formula>
    </cfRule>
    <cfRule type="cellIs" dxfId="283" priority="54" stopIfTrue="1" operator="lessThan">
      <formula>0.45</formula>
    </cfRule>
  </conditionalFormatting>
  <conditionalFormatting sqref="U200">
    <cfRule type="cellIs" dxfId="282" priority="49" stopIfTrue="1" operator="greaterThan">
      <formula>0.75</formula>
    </cfRule>
    <cfRule type="cellIs" dxfId="281" priority="50" stopIfTrue="1" operator="greaterThanOrEqual">
      <formula>0.45</formula>
    </cfRule>
    <cfRule type="cellIs" dxfId="280" priority="51" stopIfTrue="1" operator="lessThan">
      <formula>0.45</formula>
    </cfRule>
  </conditionalFormatting>
  <conditionalFormatting sqref="J200">
    <cfRule type="cellIs" dxfId="279" priority="46" stopIfTrue="1" operator="greaterThan">
      <formula>0.75</formula>
    </cfRule>
    <cfRule type="cellIs" dxfId="278" priority="47" stopIfTrue="1" operator="greaterThanOrEqual">
      <formula>0.45</formula>
    </cfRule>
    <cfRule type="cellIs" dxfId="277" priority="48" stopIfTrue="1" operator="lessThan">
      <formula>0.45</formula>
    </cfRule>
  </conditionalFormatting>
  <conditionalFormatting sqref="J158">
    <cfRule type="cellIs" dxfId="276" priority="43" stopIfTrue="1" operator="greaterThan">
      <formula>0.75</formula>
    </cfRule>
    <cfRule type="cellIs" dxfId="275" priority="44" stopIfTrue="1" operator="greaterThanOrEqual">
      <formula>0.45</formula>
    </cfRule>
    <cfRule type="cellIs" dxfId="274" priority="45" stopIfTrue="1" operator="lessThan">
      <formula>0.45</formula>
    </cfRule>
  </conditionalFormatting>
  <conditionalFormatting sqref="J137">
    <cfRule type="cellIs" dxfId="273" priority="40" stopIfTrue="1" operator="greaterThan">
      <formula>0.75</formula>
    </cfRule>
    <cfRule type="cellIs" dxfId="272" priority="41" stopIfTrue="1" operator="greaterThanOrEqual">
      <formula>0.45</formula>
    </cfRule>
    <cfRule type="cellIs" dxfId="271" priority="42" stopIfTrue="1" operator="lessThan">
      <formula>0.45</formula>
    </cfRule>
  </conditionalFormatting>
  <conditionalFormatting sqref="J116">
    <cfRule type="cellIs" dxfId="270" priority="37" stopIfTrue="1" operator="greaterThan">
      <formula>0.75</formula>
    </cfRule>
    <cfRule type="cellIs" dxfId="269" priority="38" stopIfTrue="1" operator="greaterThanOrEqual">
      <formula>0.45</formula>
    </cfRule>
    <cfRule type="cellIs" dxfId="268" priority="39" stopIfTrue="1" operator="lessThan">
      <formula>0.45</formula>
    </cfRule>
  </conditionalFormatting>
  <conditionalFormatting sqref="J95">
    <cfRule type="cellIs" dxfId="267" priority="34" stopIfTrue="1" operator="greaterThan">
      <formula>0.75</formula>
    </cfRule>
    <cfRule type="cellIs" dxfId="266" priority="35" stopIfTrue="1" operator="greaterThanOrEqual">
      <formula>0.45</formula>
    </cfRule>
    <cfRule type="cellIs" dxfId="265" priority="36" stopIfTrue="1" operator="lessThan">
      <formula>0.45</formula>
    </cfRule>
  </conditionalFormatting>
  <conditionalFormatting sqref="J74">
    <cfRule type="cellIs" dxfId="264" priority="31" stopIfTrue="1" operator="greaterThan">
      <formula>0.75</formula>
    </cfRule>
    <cfRule type="cellIs" dxfId="263" priority="32" stopIfTrue="1" operator="greaterThanOrEqual">
      <formula>0.45</formula>
    </cfRule>
    <cfRule type="cellIs" dxfId="262" priority="33" stopIfTrue="1" operator="lessThan">
      <formula>0.45</formula>
    </cfRule>
  </conditionalFormatting>
  <conditionalFormatting sqref="J53">
    <cfRule type="cellIs" dxfId="261" priority="28" stopIfTrue="1" operator="greaterThan">
      <formula>0.75</formula>
    </cfRule>
    <cfRule type="cellIs" dxfId="260" priority="29" stopIfTrue="1" operator="greaterThanOrEqual">
      <formula>0.45</formula>
    </cfRule>
    <cfRule type="cellIs" dxfId="259" priority="30" stopIfTrue="1" operator="lessThan">
      <formula>0.45</formula>
    </cfRule>
  </conditionalFormatting>
  <conditionalFormatting sqref="J32">
    <cfRule type="cellIs" dxfId="258" priority="25" stopIfTrue="1" operator="greaterThan">
      <formula>0.75</formula>
    </cfRule>
    <cfRule type="cellIs" dxfId="257" priority="26" stopIfTrue="1" operator="greaterThanOrEqual">
      <formula>0.45</formula>
    </cfRule>
    <cfRule type="cellIs" dxfId="256" priority="27" stopIfTrue="1" operator="lessThan">
      <formula>0.45</formula>
    </cfRule>
  </conditionalFormatting>
  <conditionalFormatting sqref="J11">
    <cfRule type="cellIs" dxfId="255" priority="22" stopIfTrue="1" operator="greaterThan">
      <formula>0.75</formula>
    </cfRule>
    <cfRule type="cellIs" dxfId="254" priority="23" stopIfTrue="1" operator="greaterThanOrEqual">
      <formula>0.45</formula>
    </cfRule>
    <cfRule type="cellIs" dxfId="253" priority="24" stopIfTrue="1" operator="lessThan">
      <formula>0.45</formula>
    </cfRule>
  </conditionalFormatting>
  <conditionalFormatting sqref="U179">
    <cfRule type="cellIs" dxfId="252" priority="19" stopIfTrue="1" operator="greaterThan">
      <formula>0.75</formula>
    </cfRule>
    <cfRule type="cellIs" dxfId="251" priority="20" stopIfTrue="1" operator="greaterThanOrEqual">
      <formula>0.45</formula>
    </cfRule>
    <cfRule type="cellIs" dxfId="250" priority="21" stopIfTrue="1" operator="lessThan">
      <formula>0.45</formula>
    </cfRule>
  </conditionalFormatting>
  <conditionalFormatting sqref="J179">
    <cfRule type="cellIs" dxfId="249" priority="16" stopIfTrue="1" operator="greaterThan">
      <formula>0.75</formula>
    </cfRule>
    <cfRule type="cellIs" dxfId="248" priority="17" stopIfTrue="1" operator="greaterThanOrEqual">
      <formula>0.45</formula>
    </cfRule>
    <cfRule type="cellIs" dxfId="247" priority="18" stopIfTrue="1" operator="lessThan">
      <formula>0.45</formula>
    </cfRule>
  </conditionalFormatting>
  <conditionalFormatting sqref="I333">
    <cfRule type="cellIs" dxfId="246" priority="7" stopIfTrue="1" operator="greaterThan">
      <formula>0.75</formula>
    </cfRule>
    <cfRule type="cellIs" dxfId="245" priority="8" stopIfTrue="1" operator="greaterThanOrEqual">
      <formula>0.45</formula>
    </cfRule>
    <cfRule type="cellIs" dxfId="244" priority="9" stopIfTrue="1" operator="lessThan">
      <formula>0.45</formula>
    </cfRule>
  </conditionalFormatting>
  <conditionalFormatting sqref="P256">
    <cfRule type="cellIs" dxfId="243" priority="10" stopIfTrue="1" operator="greaterThan">
      <formula>0.75</formula>
    </cfRule>
    <cfRule type="cellIs" dxfId="242" priority="11" stopIfTrue="1" operator="greaterThanOrEqual">
      <formula>0.45</formula>
    </cfRule>
    <cfRule type="cellIs" dxfId="241" priority="12" stopIfTrue="1" operator="lessThan">
      <formula>0.45</formula>
    </cfRule>
  </conditionalFormatting>
  <conditionalFormatting sqref="B345">
    <cfRule type="cellIs" dxfId="240" priority="1" stopIfTrue="1" operator="greaterThan">
      <formula>0.75</formula>
    </cfRule>
    <cfRule type="cellIs" dxfId="239" priority="2" stopIfTrue="1" operator="greaterThanOrEqual">
      <formula>0.45</formula>
    </cfRule>
    <cfRule type="cellIs" dxfId="238" priority="3" stopIfTrue="1" operator="lessThan">
      <formula>0.45</formula>
    </cfRule>
  </conditionalFormatting>
  <conditionalFormatting sqref="P263">
    <cfRule type="cellIs" dxfId="237" priority="13" stopIfTrue="1" operator="greaterThan">
      <formula>0.75</formula>
    </cfRule>
    <cfRule type="cellIs" dxfId="236" priority="14" stopIfTrue="1" operator="greaterThanOrEqual">
      <formula>0.45</formula>
    </cfRule>
    <cfRule type="cellIs" dxfId="235" priority="15" stopIfTrue="1" operator="lessThan">
      <formula>0.45</formula>
    </cfRule>
  </conditionalFormatting>
  <conditionalFormatting sqref="R333">
    <cfRule type="cellIs" dxfId="234" priority="4" stopIfTrue="1" operator="greaterThan">
      <formula>0.75</formula>
    </cfRule>
    <cfRule type="cellIs" dxfId="233" priority="5" stopIfTrue="1" operator="greaterThanOrEqual">
      <formula>0.45</formula>
    </cfRule>
    <cfRule type="cellIs" dxfId="232" priority="6" stopIfTrue="1" operator="lessThan">
      <formula>0.45</formula>
    </cfRule>
  </conditionalFormatting>
  <hyperlinks>
    <hyperlink ref="W135" r:id="rId1"/>
  </hyperlinks>
  <pageMargins left="4.1666666666666664E-2" right="1.6666666666666666E-2" top="3.3333333333333333E-2" bottom="1.6666666666666666E-2" header="0.3" footer="0.3"/>
  <pageSetup paperSize="9" scale="9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AU327"/>
  <sheetViews>
    <sheetView showZeros="0" zoomScaleNormal="100" zoomScalePageLayoutView="50" workbookViewId="0">
      <selection sqref="A1:R2"/>
    </sheetView>
  </sheetViews>
  <sheetFormatPr baseColWidth="10" defaultRowHeight="18.75" x14ac:dyDescent="0.3"/>
  <cols>
    <col min="1" max="1" width="6.5703125" style="28" customWidth="1"/>
    <col min="2" max="2" width="7.28515625" style="28" customWidth="1"/>
    <col min="3" max="3" width="49.5703125" style="28" customWidth="1"/>
    <col min="4" max="5" width="14.7109375" style="28" customWidth="1"/>
    <col min="6" max="9" width="12.7109375" style="28" customWidth="1"/>
    <col min="10" max="10" width="3.42578125" style="28" customWidth="1"/>
    <col min="11" max="11" width="8" style="28" customWidth="1"/>
    <col min="12" max="12" width="49.5703125" style="28" customWidth="1"/>
    <col min="13" max="14" width="14.7109375" style="28" customWidth="1"/>
    <col min="15" max="18" width="12.7109375" style="28" customWidth="1"/>
    <col min="19" max="19" width="8.140625" style="28" customWidth="1"/>
    <col min="20" max="20" width="14.7109375" style="28" customWidth="1"/>
    <col min="21" max="21" width="49.5703125" style="28" customWidth="1"/>
    <col min="22" max="22" width="48.7109375" style="28" customWidth="1"/>
    <col min="23" max="23" width="14.7109375" style="28" customWidth="1"/>
    <col min="24" max="24" width="49.5703125" style="28" customWidth="1"/>
    <col min="25" max="25" width="48.7109375" style="28" customWidth="1"/>
    <col min="26" max="26" width="11.42578125" style="28" customWidth="1"/>
    <col min="27" max="27" width="14.7109375" style="28" customWidth="1"/>
    <col min="28" max="28" width="49.140625" style="28" customWidth="1"/>
    <col min="29" max="29" width="48.7109375" style="28" customWidth="1"/>
    <col min="30" max="30" width="14.7109375" style="28" customWidth="1"/>
    <col min="31" max="31" width="49.140625" style="28" customWidth="1"/>
    <col min="32" max="32" width="48.7109375" style="28" customWidth="1"/>
    <col min="33" max="33" width="11.42578125" style="28" customWidth="1"/>
    <col min="34" max="35" width="12.7109375" style="28" customWidth="1"/>
    <col min="36" max="36" width="12.7109375" style="29" customWidth="1"/>
    <col min="37" max="38" width="12.7109375" style="28" customWidth="1"/>
    <col min="39" max="39" width="15.5703125" style="28" customWidth="1"/>
    <col min="40" max="41" width="12.7109375" style="28" customWidth="1"/>
    <col min="42" max="42" width="17.85546875" style="28" customWidth="1"/>
    <col min="43" max="43" width="14.42578125" style="28" bestFit="1" customWidth="1"/>
    <col min="44" max="16384" width="11.42578125" style="28"/>
  </cols>
  <sheetData>
    <row r="1" spans="1:43" ht="18" customHeight="1" x14ac:dyDescent="0.3">
      <c r="A1" s="412" t="s">
        <v>485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124"/>
      <c r="AK1" s="64"/>
      <c r="AL1" s="64"/>
      <c r="AM1" s="64"/>
      <c r="AN1" s="64"/>
      <c r="AO1" s="64"/>
      <c r="AP1" s="64"/>
      <c r="AQ1" s="64"/>
    </row>
    <row r="2" spans="1:43" ht="18" customHeight="1" x14ac:dyDescent="0.3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124"/>
      <c r="AK2" s="64"/>
      <c r="AL2" s="64"/>
      <c r="AM2" s="64"/>
      <c r="AN2" s="64"/>
      <c r="AO2" s="64"/>
      <c r="AP2" s="64"/>
      <c r="AQ2" s="64"/>
    </row>
    <row r="3" spans="1:43" ht="18" customHeight="1" x14ac:dyDescent="0.3">
      <c r="A3" s="35"/>
      <c r="B3" s="156"/>
      <c r="C3" s="148"/>
      <c r="D3" s="148"/>
      <c r="E3" s="148"/>
      <c r="F3" s="148"/>
      <c r="G3" s="148"/>
      <c r="H3" s="148"/>
      <c r="I3" s="35"/>
      <c r="J3" s="35"/>
      <c r="K3" s="35"/>
      <c r="L3" s="35"/>
      <c r="M3" s="35"/>
      <c r="N3" s="35"/>
      <c r="O3" s="35"/>
      <c r="P3" s="35"/>
      <c r="Q3" s="35"/>
      <c r="R3" s="35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124"/>
      <c r="AK3" s="64"/>
      <c r="AL3" s="64"/>
      <c r="AM3" s="64"/>
      <c r="AN3" s="64"/>
      <c r="AO3" s="64"/>
      <c r="AP3" s="64"/>
      <c r="AQ3" s="64"/>
    </row>
    <row r="4" spans="1:43" ht="18" customHeight="1" x14ac:dyDescent="0.3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64"/>
      <c r="T4" s="64"/>
      <c r="U4" s="64"/>
      <c r="V4" s="64"/>
      <c r="W4" s="64"/>
      <c r="X4" s="64"/>
      <c r="Y4" s="64"/>
      <c r="Z4" s="67"/>
      <c r="AA4" s="67"/>
      <c r="AB4" s="67"/>
      <c r="AC4" s="67"/>
      <c r="AD4" s="67"/>
      <c r="AE4" s="67"/>
      <c r="AF4" s="67"/>
      <c r="AG4" s="67"/>
      <c r="AH4" s="64"/>
      <c r="AI4" s="64"/>
      <c r="AJ4" s="64"/>
      <c r="AK4" s="64"/>
      <c r="AL4" s="64"/>
      <c r="AM4" s="64"/>
      <c r="AN4" s="64"/>
      <c r="AO4" s="64"/>
      <c r="AP4" s="64"/>
      <c r="AQ4" s="64"/>
    </row>
    <row r="5" spans="1:43" ht="18" customHeight="1" x14ac:dyDescent="0.3">
      <c r="A5" s="35"/>
      <c r="B5" s="384" t="s">
        <v>143</v>
      </c>
      <c r="C5" s="384"/>
      <c r="D5" s="384"/>
      <c r="E5" s="384"/>
      <c r="F5" s="384"/>
      <c r="G5" s="384"/>
      <c r="H5" s="384"/>
      <c r="I5" s="384"/>
      <c r="J5" s="146"/>
      <c r="K5" s="384" t="s">
        <v>142</v>
      </c>
      <c r="L5" s="384"/>
      <c r="M5" s="384"/>
      <c r="N5" s="384"/>
      <c r="O5" s="384"/>
      <c r="P5" s="384"/>
      <c r="Q5" s="384"/>
      <c r="R5" s="384"/>
      <c r="S5" s="64"/>
      <c r="T5" s="384" t="s">
        <v>141</v>
      </c>
      <c r="U5" s="384"/>
      <c r="V5" s="384"/>
      <c r="W5" s="384"/>
      <c r="X5" s="384"/>
      <c r="Y5" s="384"/>
      <c r="Z5" s="384"/>
      <c r="AA5" s="384"/>
      <c r="AB5" s="384"/>
      <c r="AC5" s="384"/>
      <c r="AD5" s="384"/>
      <c r="AE5" s="384"/>
      <c r="AF5" s="384"/>
      <c r="AG5" s="67"/>
      <c r="AH5" s="384" t="s">
        <v>140</v>
      </c>
      <c r="AI5" s="384"/>
      <c r="AJ5" s="384"/>
      <c r="AK5" s="384"/>
      <c r="AL5" s="384"/>
      <c r="AM5" s="384"/>
      <c r="AN5" s="384"/>
      <c r="AO5" s="384"/>
      <c r="AP5" s="384"/>
      <c r="AQ5" s="64"/>
    </row>
    <row r="6" spans="1:43" ht="18" customHeight="1" x14ac:dyDescent="0.3">
      <c r="A6" s="35"/>
      <c r="B6" s="384"/>
      <c r="C6" s="384"/>
      <c r="D6" s="384"/>
      <c r="E6" s="384"/>
      <c r="F6" s="384"/>
      <c r="G6" s="384"/>
      <c r="H6" s="384"/>
      <c r="I6" s="384"/>
      <c r="J6" s="146"/>
      <c r="K6" s="384"/>
      <c r="L6" s="384"/>
      <c r="M6" s="384"/>
      <c r="N6" s="384"/>
      <c r="O6" s="384"/>
      <c r="P6" s="384"/>
      <c r="Q6" s="384"/>
      <c r="R6" s="384"/>
      <c r="S6" s="64"/>
      <c r="T6" s="384"/>
      <c r="U6" s="384"/>
      <c r="V6" s="384"/>
      <c r="W6" s="384"/>
      <c r="X6" s="384"/>
      <c r="Y6" s="384"/>
      <c r="Z6" s="384"/>
      <c r="AA6" s="384"/>
      <c r="AB6" s="384"/>
      <c r="AC6" s="384"/>
      <c r="AD6" s="384"/>
      <c r="AE6" s="384"/>
      <c r="AF6" s="384"/>
      <c r="AG6" s="67"/>
      <c r="AH6" s="384"/>
      <c r="AI6" s="384"/>
      <c r="AJ6" s="384"/>
      <c r="AK6" s="384"/>
      <c r="AL6" s="384"/>
      <c r="AM6" s="384"/>
      <c r="AN6" s="384"/>
      <c r="AO6" s="384"/>
      <c r="AP6" s="384"/>
      <c r="AQ6" s="64"/>
    </row>
    <row r="7" spans="1:43" ht="18" customHeight="1" thickBot="1" x14ac:dyDescent="0.35">
      <c r="A7" s="35"/>
      <c r="B7" s="35" t="s">
        <v>388</v>
      </c>
      <c r="C7" s="35"/>
      <c r="D7" s="35"/>
      <c r="E7" s="35" t="s">
        <v>471</v>
      </c>
      <c r="F7" s="35"/>
      <c r="G7" s="35"/>
      <c r="H7" s="35"/>
      <c r="I7" s="35"/>
      <c r="J7" s="35"/>
      <c r="K7" s="35" t="s">
        <v>388</v>
      </c>
      <c r="L7" s="35"/>
      <c r="M7" s="35"/>
      <c r="N7" s="35" t="s">
        <v>471</v>
      </c>
      <c r="O7" s="35"/>
      <c r="P7" s="35"/>
      <c r="Q7" s="35"/>
      <c r="R7" s="35"/>
      <c r="S7" s="64"/>
      <c r="T7" s="35"/>
      <c r="U7" s="35"/>
      <c r="V7" s="212"/>
      <c r="W7" s="64"/>
      <c r="X7" s="64"/>
      <c r="Y7" s="64"/>
      <c r="Z7" s="67"/>
      <c r="AA7" s="67"/>
      <c r="AB7" s="67"/>
      <c r="AC7" s="67"/>
      <c r="AD7" s="67"/>
      <c r="AE7" s="67"/>
      <c r="AF7" s="67"/>
      <c r="AG7" s="67"/>
      <c r="AH7" s="64"/>
      <c r="AI7" s="64"/>
      <c r="AJ7" s="64"/>
      <c r="AK7" s="64"/>
      <c r="AL7" s="64"/>
      <c r="AM7" s="64"/>
      <c r="AN7" s="64"/>
      <c r="AO7" s="64"/>
      <c r="AP7" s="64"/>
      <c r="AQ7" s="64"/>
    </row>
    <row r="8" spans="1:43" ht="18" customHeight="1" x14ac:dyDescent="0.3">
      <c r="A8" s="35"/>
      <c r="B8" s="385"/>
      <c r="C8" s="386"/>
      <c r="D8" s="386"/>
      <c r="E8" s="385"/>
      <c r="F8" s="386"/>
      <c r="G8" s="386"/>
      <c r="H8" s="386"/>
      <c r="I8" s="389"/>
      <c r="J8" s="35"/>
      <c r="K8" s="385"/>
      <c r="L8" s="386"/>
      <c r="M8" s="386"/>
      <c r="N8" s="385"/>
      <c r="O8" s="386"/>
      <c r="P8" s="386"/>
      <c r="Q8" s="386"/>
      <c r="R8" s="389"/>
      <c r="S8" s="64"/>
      <c r="T8" s="144" t="str">
        <f>ADDRESS(ROW(),COLUMN(),4)</f>
        <v>T8</v>
      </c>
      <c r="U8" s="470" t="s">
        <v>138</v>
      </c>
      <c r="V8" s="470" t="s">
        <v>154</v>
      </c>
      <c r="W8" s="470"/>
      <c r="X8" s="470"/>
      <c r="Y8" s="61"/>
      <c r="Z8" s="67"/>
      <c r="AA8" s="144" t="str">
        <f>ADDRESS(ROW(),COLUMN(),4)</f>
        <v>AA8</v>
      </c>
      <c r="AB8" s="472" t="s">
        <v>138</v>
      </c>
      <c r="AC8" s="472" t="s">
        <v>153</v>
      </c>
      <c r="AD8" s="472"/>
      <c r="AE8" s="472"/>
      <c r="AF8" s="213"/>
      <c r="AG8" s="67"/>
      <c r="AH8" s="143" t="str">
        <f>LEFT(ADDRESS(1,COLUMN(),4),LEN(ADDRESS(1,COLUMN(),4))-1)</f>
        <v>AH</v>
      </c>
      <c r="AI8" s="476" t="s">
        <v>137</v>
      </c>
      <c r="AJ8" s="476"/>
      <c r="AK8" s="476"/>
      <c r="AL8" s="476"/>
      <c r="AM8" s="476"/>
      <c r="AN8" s="476"/>
      <c r="AO8" s="476"/>
      <c r="AP8" s="477"/>
      <c r="AQ8" s="64"/>
    </row>
    <row r="9" spans="1:43" ht="18" customHeight="1" x14ac:dyDescent="0.3">
      <c r="A9" s="35"/>
      <c r="B9" s="387"/>
      <c r="C9" s="388"/>
      <c r="D9" s="388"/>
      <c r="E9" s="387"/>
      <c r="F9" s="388"/>
      <c r="G9" s="388"/>
      <c r="H9" s="388"/>
      <c r="I9" s="390"/>
      <c r="J9" s="35"/>
      <c r="K9" s="387"/>
      <c r="L9" s="388"/>
      <c r="M9" s="388"/>
      <c r="N9" s="387"/>
      <c r="O9" s="388"/>
      <c r="P9" s="388"/>
      <c r="Q9" s="388"/>
      <c r="R9" s="390"/>
      <c r="S9" s="64"/>
      <c r="T9" s="142"/>
      <c r="U9" s="471"/>
      <c r="V9" s="471"/>
      <c r="W9" s="471"/>
      <c r="X9" s="471"/>
      <c r="Y9" s="39"/>
      <c r="Z9" s="67"/>
      <c r="AA9" s="142"/>
      <c r="AB9" s="473"/>
      <c r="AC9" s="473"/>
      <c r="AD9" s="473"/>
      <c r="AE9" s="473"/>
      <c r="AF9" s="214"/>
      <c r="AG9" s="67"/>
      <c r="AH9" s="141"/>
      <c r="AI9" s="3"/>
      <c r="AJ9" s="3"/>
      <c r="AK9" s="3"/>
      <c r="AL9" s="3"/>
      <c r="AM9" s="3"/>
      <c r="AN9" s="3"/>
      <c r="AO9" s="3"/>
      <c r="AP9" s="140"/>
      <c r="AQ9" s="64"/>
    </row>
    <row r="10" spans="1:43" ht="18" customHeight="1" x14ac:dyDescent="0.3">
      <c r="A10" s="35"/>
      <c r="B10" s="35"/>
      <c r="C10" s="35"/>
      <c r="D10" s="35"/>
      <c r="E10" s="35"/>
      <c r="F10" s="478">
        <f ca="1">TODAY()</f>
        <v>43256</v>
      </c>
      <c r="G10" s="478"/>
      <c r="H10" s="478"/>
      <c r="I10" s="478"/>
      <c r="J10" s="35"/>
      <c r="K10" s="35"/>
      <c r="L10" s="35"/>
      <c r="M10" s="35"/>
      <c r="N10" s="35"/>
      <c r="O10" s="478">
        <f ca="1">TODAY()</f>
        <v>43256</v>
      </c>
      <c r="P10" s="478"/>
      <c r="Q10" s="478"/>
      <c r="R10" s="478"/>
      <c r="S10" s="64"/>
      <c r="T10" s="141"/>
      <c r="U10" s="3"/>
      <c r="V10" s="3"/>
      <c r="W10" s="3"/>
      <c r="X10" s="3"/>
      <c r="Y10" s="140"/>
      <c r="Z10" s="64"/>
      <c r="AA10" s="141"/>
      <c r="AB10" s="3"/>
      <c r="AC10" s="3"/>
      <c r="AD10" s="3"/>
      <c r="AE10" s="3"/>
      <c r="AF10" s="140"/>
      <c r="AG10" s="64"/>
      <c r="AH10" s="141"/>
      <c r="AI10" s="3"/>
      <c r="AJ10" s="3"/>
      <c r="AK10" s="3"/>
      <c r="AL10" s="479" t="s">
        <v>200</v>
      </c>
      <c r="AM10" s="480"/>
      <c r="AN10" s="481"/>
      <c r="AO10" s="3"/>
      <c r="AP10" s="140"/>
      <c r="AQ10" s="64"/>
    </row>
    <row r="11" spans="1:43" ht="18" customHeight="1" thickBot="1" x14ac:dyDescent="0.35">
      <c r="A11" s="35"/>
      <c r="B11" s="116" t="s">
        <v>248</v>
      </c>
      <c r="C11" s="215" t="s">
        <v>221</v>
      </c>
      <c r="D11" s="111"/>
      <c r="E11" s="110"/>
      <c r="F11" s="110"/>
      <c r="G11" s="110"/>
      <c r="H11" s="217">
        <f>AI13</f>
        <v>20</v>
      </c>
      <c r="I11" s="109">
        <f>AJ13</f>
        <v>0.88888888888888884</v>
      </c>
      <c r="J11" s="114"/>
      <c r="K11" s="113" t="s">
        <v>249</v>
      </c>
      <c r="L11" s="215" t="s">
        <v>232</v>
      </c>
      <c r="M11" s="111"/>
      <c r="N11" s="110"/>
      <c r="O11" s="110"/>
      <c r="P11" s="110"/>
      <c r="Q11" s="217">
        <f>AI14</f>
        <v>19</v>
      </c>
      <c r="R11" s="139">
        <f>AJ14</f>
        <v>0.94117647058823528</v>
      </c>
      <c r="S11" s="64"/>
      <c r="T11" s="138"/>
      <c r="U11" s="137"/>
      <c r="V11" s="137"/>
      <c r="W11" s="137"/>
      <c r="X11" s="137"/>
      <c r="Y11" s="136"/>
      <c r="Z11" s="64"/>
      <c r="AA11" s="138"/>
      <c r="AB11" s="137"/>
      <c r="AC11" s="137"/>
      <c r="AD11" s="137"/>
      <c r="AE11" s="137"/>
      <c r="AF11" s="136"/>
      <c r="AG11" s="64"/>
      <c r="AH11" s="60"/>
      <c r="AI11" s="40"/>
      <c r="AJ11" s="135"/>
      <c r="AK11" s="182" t="s">
        <v>199</v>
      </c>
      <c r="AL11" s="482" t="e">
        <f>#REF!</f>
        <v>#REF!</v>
      </c>
      <c r="AM11" s="483" t="e">
        <f>#REF!</f>
        <v>#REF!</v>
      </c>
      <c r="AN11" s="484"/>
      <c r="AO11" s="159"/>
      <c r="AP11" s="186"/>
      <c r="AQ11" s="64"/>
    </row>
    <row r="12" spans="1:43" ht="18" customHeight="1" thickBot="1" x14ac:dyDescent="0.4">
      <c r="A12" s="35"/>
      <c r="B12" s="69" t="str">
        <f>B11</f>
        <v>A-01</v>
      </c>
      <c r="C12" s="107" t="s">
        <v>46</v>
      </c>
      <c r="D12" s="174" t="s">
        <v>154</v>
      </c>
      <c r="E12" s="175" t="s">
        <v>153</v>
      </c>
      <c r="F12" s="453" t="s">
        <v>45</v>
      </c>
      <c r="G12" s="453"/>
      <c r="H12" s="453"/>
      <c r="I12" s="454"/>
      <c r="J12" s="108"/>
      <c r="K12" s="69" t="str">
        <f>K11</f>
        <v>A-02</v>
      </c>
      <c r="L12" s="107" t="s">
        <v>46</v>
      </c>
      <c r="M12" s="174" t="s">
        <v>154</v>
      </c>
      <c r="N12" s="175" t="s">
        <v>153</v>
      </c>
      <c r="O12" s="453" t="s">
        <v>45</v>
      </c>
      <c r="P12" s="453"/>
      <c r="Q12" s="453"/>
      <c r="R12" s="454"/>
      <c r="S12" s="64"/>
      <c r="T12" s="216" t="str">
        <f>C11</f>
        <v>ZONE DE LIVRAISON</v>
      </c>
      <c r="U12" s="133"/>
      <c r="V12" s="133"/>
      <c r="W12" s="216" t="str">
        <f>L11</f>
        <v>RESERVES SECHES</v>
      </c>
      <c r="X12" s="133"/>
      <c r="Y12" s="132"/>
      <c r="Z12" s="64"/>
      <c r="AA12" s="216" t="str">
        <f>C11</f>
        <v>ZONE DE LIVRAISON</v>
      </c>
      <c r="AB12" s="133"/>
      <c r="AC12" s="133"/>
      <c r="AD12" s="216" t="str">
        <f>L11</f>
        <v>RESERVES SECHES</v>
      </c>
      <c r="AE12" s="133"/>
      <c r="AF12" s="132"/>
      <c r="AG12" s="64"/>
      <c r="AH12" s="185" t="s">
        <v>202</v>
      </c>
      <c r="AI12" s="131" t="s">
        <v>134</v>
      </c>
      <c r="AJ12" s="131" t="s">
        <v>203</v>
      </c>
      <c r="AK12" s="182" t="s">
        <v>133</v>
      </c>
      <c r="AL12" s="482"/>
      <c r="AM12" s="483"/>
      <c r="AN12" s="484"/>
      <c r="AO12" s="130"/>
      <c r="AP12" s="187"/>
      <c r="AQ12" s="64"/>
    </row>
    <row r="13" spans="1:43" ht="18" customHeight="1" x14ac:dyDescent="0.3">
      <c r="A13" s="35"/>
      <c r="B13" s="69" t="str">
        <f>B11</f>
        <v>A-01</v>
      </c>
      <c r="C13" s="99" t="s">
        <v>212</v>
      </c>
      <c r="D13" s="98"/>
      <c r="E13" s="97"/>
      <c r="F13" s="452"/>
      <c r="G13" s="403"/>
      <c r="H13" s="403"/>
      <c r="I13" s="438"/>
      <c r="J13" s="82"/>
      <c r="K13" s="69" t="str">
        <f>K11</f>
        <v>A-02</v>
      </c>
      <c r="L13" s="99" t="s">
        <v>212</v>
      </c>
      <c r="M13" s="98" t="s">
        <v>9</v>
      </c>
      <c r="N13" s="97"/>
      <c r="O13" s="452" t="s">
        <v>247</v>
      </c>
      <c r="P13" s="403"/>
      <c r="Q13" s="403"/>
      <c r="R13" s="438"/>
      <c r="S13" s="64"/>
      <c r="T13" s="87" t="str">
        <f>IF(ISBLANK(D13),"",B13)</f>
        <v/>
      </c>
      <c r="U13" s="84" t="str">
        <f>IF(ISBLANK(D13),"",C13)</f>
        <v/>
      </c>
      <c r="V13" s="84" t="str">
        <f>IF(ISBLANK(D13),"",F13)</f>
        <v/>
      </c>
      <c r="W13" s="209" t="str">
        <f>IF(ISBLANK(M13),"",K13)</f>
        <v>A-02</v>
      </c>
      <c r="X13" s="84" t="str">
        <f>IF(ISBLANK(M13),"",L13)</f>
        <v>Propreté (sol, mur, plafond)</v>
      </c>
      <c r="Y13" s="210" t="str">
        <f>IF(ISBLANK(M13),"",O13)</f>
        <v>bien entretenu selon protocole</v>
      </c>
      <c r="Z13" s="64"/>
      <c r="AA13" s="87" t="str">
        <f t="shared" ref="AA13:AA14" si="0">IF(ISBLANK(E13),"",B13)</f>
        <v/>
      </c>
      <c r="AB13" s="84" t="str">
        <f t="shared" ref="AB13:AB14" si="1">IF(ISBLANK(E13),"",L13)</f>
        <v/>
      </c>
      <c r="AC13" s="84" t="str">
        <f t="shared" ref="AC13:AC14" si="2">IF(ISBLANK(E13),"",F13)</f>
        <v/>
      </c>
      <c r="AD13" s="209" t="str">
        <f t="shared" ref="AD13:AD14" si="3">IF(ISBLANK(N13),"",K13)</f>
        <v/>
      </c>
      <c r="AE13" s="84" t="str">
        <f t="shared" ref="AE13:AE14" si="4">IF(ISBLANK(N13),"",L13)</f>
        <v/>
      </c>
      <c r="AF13" s="210" t="str">
        <f t="shared" ref="AF13:AF14" si="5">IF(ISBLANK(N13),"",O13)</f>
        <v/>
      </c>
      <c r="AG13" s="64"/>
      <c r="AH13" s="193" t="str">
        <f>B11</f>
        <v>A-01</v>
      </c>
      <c r="AI13" s="192">
        <f>RANK(AJ13,AJ13:AJ32)</f>
        <v>20</v>
      </c>
      <c r="AJ13" s="117">
        <f>100%-AN13</f>
        <v>0.88888888888888884</v>
      </c>
      <c r="AK13" s="129">
        <f>COUNTA(C13:C30)</f>
        <v>9</v>
      </c>
      <c r="AL13" s="190">
        <f>(COUNTA(D13:D30))</f>
        <v>1</v>
      </c>
      <c r="AM13" s="191">
        <f>(COUNTA(E13:E30))</f>
        <v>1</v>
      </c>
      <c r="AN13" s="189">
        <f t="shared" ref="AN13:AN25" si="6">IF(AK13=0,0,AM13/AK13)</f>
        <v>0.1111111111111111</v>
      </c>
      <c r="AO13" s="184" t="str">
        <f>IF(AL13+AM13&gt;AK13,"Erreur",IF(AL13+AM13&lt;AK13,"manque",""))</f>
        <v>manque</v>
      </c>
      <c r="AP13" s="188">
        <f>IF(AL13+AM13&lt;AK13,AK13-(AL13+AM13),"")</f>
        <v>7</v>
      </c>
      <c r="AQ13" s="64"/>
    </row>
    <row r="14" spans="1:43" ht="18" customHeight="1" x14ac:dyDescent="0.3">
      <c r="A14" s="35"/>
      <c r="B14" s="69" t="str">
        <f>B11</f>
        <v>A-01</v>
      </c>
      <c r="C14" s="93" t="s">
        <v>213</v>
      </c>
      <c r="D14" s="92" t="s">
        <v>131</v>
      </c>
      <c r="E14" s="91"/>
      <c r="F14" s="452" t="s">
        <v>247</v>
      </c>
      <c r="G14" s="403"/>
      <c r="H14" s="403"/>
      <c r="I14" s="438"/>
      <c r="J14" s="82"/>
      <c r="K14" s="69" t="str">
        <f>K11</f>
        <v>A-02</v>
      </c>
      <c r="L14" s="93" t="s">
        <v>233</v>
      </c>
      <c r="M14" s="92"/>
      <c r="N14" s="91"/>
      <c r="O14" s="452"/>
      <c r="P14" s="403"/>
      <c r="Q14" s="403"/>
      <c r="R14" s="438"/>
      <c r="S14" s="64"/>
      <c r="T14" s="87" t="str">
        <f>IF(ISBLANK(D14),"",B14)</f>
        <v>A-01</v>
      </c>
      <c r="U14" s="84" t="str">
        <f>IF(ISBLANK(D14),"",C14)</f>
        <v>Propreté des chariots ou matériel de transport</v>
      </c>
      <c r="V14" s="84" t="str">
        <f>IF(ISBLANK(D14),"",F14)</f>
        <v>bien entretenu selon protocole</v>
      </c>
      <c r="W14" s="209" t="str">
        <f t="shared" ref="W14:W30" si="7">IF(ISBLANK(M14),"",K14)</f>
        <v/>
      </c>
      <c r="X14" s="84" t="str">
        <f t="shared" ref="X14:X30" si="8">IF(ISBLANK(M14),"",L14)</f>
        <v/>
      </c>
      <c r="Y14" s="210" t="str">
        <f t="shared" ref="Y14:Y30" si="9">IF(ISBLANK(M14),"",O14)</f>
        <v/>
      </c>
      <c r="Z14" s="64"/>
      <c r="AA14" s="87" t="str">
        <f t="shared" si="0"/>
        <v/>
      </c>
      <c r="AB14" s="84" t="str">
        <f t="shared" si="1"/>
        <v/>
      </c>
      <c r="AC14" s="84" t="str">
        <f t="shared" si="2"/>
        <v/>
      </c>
      <c r="AD14" s="209" t="str">
        <f t="shared" si="3"/>
        <v/>
      </c>
      <c r="AE14" s="84" t="str">
        <f t="shared" si="4"/>
        <v/>
      </c>
      <c r="AF14" s="210" t="str">
        <f t="shared" si="5"/>
        <v/>
      </c>
      <c r="AG14" s="64"/>
      <c r="AH14" s="193" t="str">
        <f>K11</f>
        <v>A-02</v>
      </c>
      <c r="AI14" s="192">
        <f>RANK(AJ14,AJ13:AJ32)</f>
        <v>19</v>
      </c>
      <c r="AJ14" s="117">
        <f t="shared" ref="AJ14:AJ32" si="10">100%-AN14</f>
        <v>0.94117647058823528</v>
      </c>
      <c r="AK14" s="129">
        <f>COUNTA(L13:L30)</f>
        <v>17</v>
      </c>
      <c r="AL14" s="190">
        <f>(COUNTA(M13:M30))</f>
        <v>1</v>
      </c>
      <c r="AM14" s="191">
        <f>(COUNTA(N13:N30))</f>
        <v>1</v>
      </c>
      <c r="AN14" s="189">
        <f t="shared" si="6"/>
        <v>5.8823529411764705E-2</v>
      </c>
      <c r="AO14" s="184" t="str">
        <f>IF(AL14+AM14&gt;AK14,"Erreur",IF(AL14+AM14&lt;AK14,"manque",""))</f>
        <v>manque</v>
      </c>
      <c r="AP14" s="188">
        <f t="shared" ref="AP14:AP32" si="11">IF(AL14+AM14&lt;AK14,AK14-(AL14+AM14),"")</f>
        <v>15</v>
      </c>
      <c r="AQ14" s="64"/>
    </row>
    <row r="15" spans="1:43" ht="18" customHeight="1" x14ac:dyDescent="0.3">
      <c r="A15" s="35"/>
      <c r="B15" s="69" t="str">
        <f>B11</f>
        <v>A-01</v>
      </c>
      <c r="C15" s="93" t="s">
        <v>214</v>
      </c>
      <c r="D15" s="92"/>
      <c r="E15" s="91" t="s">
        <v>334</v>
      </c>
      <c r="F15" s="452" t="s">
        <v>146</v>
      </c>
      <c r="G15" s="403"/>
      <c r="H15" s="403"/>
      <c r="I15" s="438"/>
      <c r="J15" s="82"/>
      <c r="K15" s="69" t="str">
        <f>K11</f>
        <v>A-02</v>
      </c>
      <c r="L15" s="93" t="s">
        <v>234</v>
      </c>
      <c r="M15" s="92"/>
      <c r="N15" s="91" t="s">
        <v>8</v>
      </c>
      <c r="O15" s="452" t="s">
        <v>146</v>
      </c>
      <c r="P15" s="403"/>
      <c r="Q15" s="403"/>
      <c r="R15" s="438"/>
      <c r="S15" s="64"/>
      <c r="T15" s="87" t="str">
        <f>IF(ISBLANK(D15),"",B15)</f>
        <v/>
      </c>
      <c r="U15" s="84" t="str">
        <f t="shared" ref="U15:U30" si="12">IF(ISBLANK(D15),"",C15)</f>
        <v/>
      </c>
      <c r="V15" s="84" t="str">
        <f t="shared" ref="V15:V30" si="13">IF(ISBLANK(D15),"",F15)</f>
        <v/>
      </c>
      <c r="W15" s="209" t="str">
        <f t="shared" si="7"/>
        <v/>
      </c>
      <c r="X15" s="84" t="str">
        <f t="shared" si="8"/>
        <v/>
      </c>
      <c r="Y15" s="210" t="str">
        <f t="shared" si="9"/>
        <v/>
      </c>
      <c r="Z15" s="64"/>
      <c r="AA15" s="87" t="str">
        <f>IF(ISBLANK(E15),"",B15)</f>
        <v>A-01</v>
      </c>
      <c r="AB15" s="84" t="str">
        <f>IF(ISBLANK(E15),"",L15)</f>
        <v>Qualité des conditionnements</v>
      </c>
      <c r="AC15" s="84" t="str">
        <f>IF(ISBLANK(E15),"",F15)</f>
        <v>à revoir</v>
      </c>
      <c r="AD15" s="209" t="str">
        <f>IF(ISBLANK(N15),"",K15)</f>
        <v>A-02</v>
      </c>
      <c r="AE15" s="84" t="str">
        <f>IF(ISBLANK(N15),"",L15)</f>
        <v>Qualité des conditionnements</v>
      </c>
      <c r="AF15" s="210" t="str">
        <f>IF(ISBLANK(N15),"",O15)</f>
        <v>à revoir</v>
      </c>
      <c r="AG15" s="64"/>
      <c r="AH15" s="193" t="str">
        <f>B31</f>
        <v>A-03</v>
      </c>
      <c r="AI15" s="192">
        <f>RANK(AJ15,AJ13:AJ32)</f>
        <v>1</v>
      </c>
      <c r="AJ15" s="117">
        <f t="shared" si="10"/>
        <v>1</v>
      </c>
      <c r="AK15" s="129">
        <f>COUNTA(C33:C50)</f>
        <v>11</v>
      </c>
      <c r="AL15" s="190">
        <f>(COUNTA(D33:D50))</f>
        <v>0</v>
      </c>
      <c r="AM15" s="191">
        <f>(COUNTA(E33:E50))</f>
        <v>0</v>
      </c>
      <c r="AN15" s="189">
        <f t="shared" si="6"/>
        <v>0</v>
      </c>
      <c r="AO15" s="184" t="str">
        <f>IF(AL15+AM15&gt;AK15,"Erreur",IF(AL15+AM15&lt;AK15,"manque",""))</f>
        <v>manque</v>
      </c>
      <c r="AP15" s="188">
        <f t="shared" si="11"/>
        <v>11</v>
      </c>
      <c r="AQ15" s="64"/>
    </row>
    <row r="16" spans="1:43" ht="18" customHeight="1" x14ac:dyDescent="0.3">
      <c r="A16" s="35"/>
      <c r="B16" s="69" t="str">
        <f>B11</f>
        <v>A-01</v>
      </c>
      <c r="C16" s="93" t="s">
        <v>215</v>
      </c>
      <c r="D16" s="92"/>
      <c r="E16" s="91"/>
      <c r="F16" s="452"/>
      <c r="G16" s="403"/>
      <c r="H16" s="403"/>
      <c r="I16" s="438"/>
      <c r="J16" s="82"/>
      <c r="K16" s="69" t="str">
        <f>K11</f>
        <v>A-02</v>
      </c>
      <c r="L16" s="93" t="s">
        <v>235</v>
      </c>
      <c r="M16" s="92"/>
      <c r="N16" s="91"/>
      <c r="O16" s="452"/>
      <c r="P16" s="403"/>
      <c r="Q16" s="403"/>
      <c r="R16" s="438"/>
      <c r="S16" s="64"/>
      <c r="T16" s="87" t="str">
        <f>IF(ISBLANK(D16),"",B16)</f>
        <v/>
      </c>
      <c r="U16" s="84" t="str">
        <f t="shared" si="12"/>
        <v/>
      </c>
      <c r="V16" s="84" t="str">
        <f t="shared" si="13"/>
        <v/>
      </c>
      <c r="W16" s="209" t="str">
        <f t="shared" si="7"/>
        <v/>
      </c>
      <c r="X16" s="84" t="str">
        <f t="shared" si="8"/>
        <v/>
      </c>
      <c r="Y16" s="210" t="str">
        <f t="shared" si="9"/>
        <v/>
      </c>
      <c r="Z16" s="64"/>
      <c r="AA16" s="87" t="str">
        <f t="shared" ref="AA16:AA30" si="14">IF(ISBLANK(E16),"",B16)</f>
        <v/>
      </c>
      <c r="AB16" s="84" t="str">
        <f t="shared" ref="AB16:AB30" si="15">IF(ISBLANK(E16),"",L16)</f>
        <v/>
      </c>
      <c r="AC16" s="84" t="str">
        <f t="shared" ref="AC16:AC30" si="16">IF(ISBLANK(E16),"",F16)</f>
        <v/>
      </c>
      <c r="AD16" s="209" t="str">
        <f t="shared" ref="AD16:AD30" si="17">IF(ISBLANK(N16),"",K16)</f>
        <v/>
      </c>
      <c r="AE16" s="84" t="str">
        <f t="shared" ref="AE16:AE30" si="18">IF(ISBLANK(N16),"",L16)</f>
        <v/>
      </c>
      <c r="AF16" s="210" t="str">
        <f t="shared" ref="AF16:AF30" si="19">IF(ISBLANK(N16),"",O16)</f>
        <v/>
      </c>
      <c r="AG16" s="64"/>
      <c r="AH16" s="193" t="str">
        <f>K31</f>
        <v>A-04</v>
      </c>
      <c r="AI16" s="192">
        <f>RANK(AJ16,AJ13:AJ32)</f>
        <v>1</v>
      </c>
      <c r="AJ16" s="117">
        <f t="shared" si="10"/>
        <v>1</v>
      </c>
      <c r="AK16" s="129">
        <f>COUNTA(L33:L50)</f>
        <v>9</v>
      </c>
      <c r="AL16" s="190">
        <f>(COUNTA(M33:M50))</f>
        <v>0</v>
      </c>
      <c r="AM16" s="191">
        <f>(COUNTA(N33:N50))</f>
        <v>0</v>
      </c>
      <c r="AN16" s="189">
        <f t="shared" si="6"/>
        <v>0</v>
      </c>
      <c r="AO16" s="184" t="str">
        <f>IF(AL16+AM16&gt;AK16,"Erreur",IF(AL16+AM16&lt;AK16,"manque",""))</f>
        <v>manque</v>
      </c>
      <c r="AP16" s="188">
        <f t="shared" si="11"/>
        <v>9</v>
      </c>
      <c r="AQ16" s="64"/>
    </row>
    <row r="17" spans="1:43" ht="18" customHeight="1" x14ac:dyDescent="0.3">
      <c r="A17" s="35"/>
      <c r="B17" s="69" t="str">
        <f>B11</f>
        <v>A-01</v>
      </c>
      <c r="C17" s="93" t="s">
        <v>216</v>
      </c>
      <c r="D17" s="92"/>
      <c r="E17" s="91"/>
      <c r="F17" s="452"/>
      <c r="G17" s="403"/>
      <c r="H17" s="403"/>
      <c r="I17" s="438"/>
      <c r="J17" s="82"/>
      <c r="K17" s="69" t="str">
        <f>K11</f>
        <v>A-02</v>
      </c>
      <c r="L17" s="93" t="s">
        <v>236</v>
      </c>
      <c r="M17" s="92"/>
      <c r="N17" s="91"/>
      <c r="O17" s="452"/>
      <c r="P17" s="403"/>
      <c r="Q17" s="403"/>
      <c r="R17" s="438"/>
      <c r="S17" s="64"/>
      <c r="T17" s="87" t="str">
        <f>IF(ISBLANK(D17),"",B17)</f>
        <v/>
      </c>
      <c r="U17" s="84" t="str">
        <f t="shared" si="12"/>
        <v/>
      </c>
      <c r="V17" s="84" t="str">
        <f t="shared" si="13"/>
        <v/>
      </c>
      <c r="W17" s="209" t="str">
        <f t="shared" si="7"/>
        <v/>
      </c>
      <c r="X17" s="84" t="str">
        <f t="shared" si="8"/>
        <v/>
      </c>
      <c r="Y17" s="210" t="str">
        <f t="shared" si="9"/>
        <v/>
      </c>
      <c r="Z17" s="64"/>
      <c r="AA17" s="87" t="str">
        <f t="shared" si="14"/>
        <v/>
      </c>
      <c r="AB17" s="84" t="str">
        <f t="shared" si="15"/>
        <v/>
      </c>
      <c r="AC17" s="84" t="str">
        <f t="shared" si="16"/>
        <v/>
      </c>
      <c r="AD17" s="209" t="str">
        <f t="shared" si="17"/>
        <v/>
      </c>
      <c r="AE17" s="84" t="str">
        <f t="shared" si="18"/>
        <v/>
      </c>
      <c r="AF17" s="210" t="str">
        <f t="shared" si="19"/>
        <v/>
      </c>
      <c r="AG17" s="64"/>
      <c r="AH17" s="193" t="str">
        <f>B51</f>
        <v>A-05</v>
      </c>
      <c r="AI17" s="192">
        <f>RANK(AJ17,AJ13:AJ32)</f>
        <v>1</v>
      </c>
      <c r="AJ17" s="117">
        <f t="shared" si="10"/>
        <v>1</v>
      </c>
      <c r="AK17" s="129">
        <f>COUNTA(C53:C70)</f>
        <v>17</v>
      </c>
      <c r="AL17" s="190">
        <f>(COUNTA(D53:D70))</f>
        <v>0</v>
      </c>
      <c r="AM17" s="191">
        <f>(COUNTA(E53:E70))</f>
        <v>0</v>
      </c>
      <c r="AN17" s="189">
        <f t="shared" si="6"/>
        <v>0</v>
      </c>
      <c r="AO17" s="184" t="str">
        <f>IF(AL17+AM17&gt;AK17,"Erreur",IF(AL17+AM17&lt;AK17,"manque",""))</f>
        <v>manque</v>
      </c>
      <c r="AP17" s="188">
        <f t="shared" si="11"/>
        <v>17</v>
      </c>
      <c r="AQ17" s="64"/>
    </row>
    <row r="18" spans="1:43" ht="18" customHeight="1" x14ac:dyDescent="0.3">
      <c r="A18" s="35"/>
      <c r="B18" s="69" t="str">
        <f>B11</f>
        <v>A-01</v>
      </c>
      <c r="C18" s="93" t="s">
        <v>217</v>
      </c>
      <c r="D18" s="92"/>
      <c r="E18" s="91"/>
      <c r="F18" s="452"/>
      <c r="G18" s="403"/>
      <c r="H18" s="403"/>
      <c r="I18" s="438"/>
      <c r="J18" s="82"/>
      <c r="K18" s="69" t="str">
        <f t="shared" ref="K18:K30" si="20">K12</f>
        <v>A-02</v>
      </c>
      <c r="L18" s="93" t="s">
        <v>237</v>
      </c>
      <c r="M18" s="92"/>
      <c r="N18" s="91"/>
      <c r="O18" s="452"/>
      <c r="P18" s="403"/>
      <c r="Q18" s="403"/>
      <c r="R18" s="438"/>
      <c r="S18" s="64"/>
      <c r="T18" s="87"/>
      <c r="U18" s="84" t="str">
        <f t="shared" si="12"/>
        <v/>
      </c>
      <c r="V18" s="84" t="str">
        <f t="shared" si="13"/>
        <v/>
      </c>
      <c r="W18" s="209" t="str">
        <f t="shared" si="7"/>
        <v/>
      </c>
      <c r="X18" s="84" t="str">
        <f t="shared" si="8"/>
        <v/>
      </c>
      <c r="Y18" s="210" t="str">
        <f t="shared" si="9"/>
        <v/>
      </c>
      <c r="Z18" s="64"/>
      <c r="AA18" s="87" t="str">
        <f t="shared" si="14"/>
        <v/>
      </c>
      <c r="AB18" s="84" t="str">
        <f t="shared" si="15"/>
        <v/>
      </c>
      <c r="AC18" s="84" t="str">
        <f t="shared" si="16"/>
        <v/>
      </c>
      <c r="AD18" s="209" t="str">
        <f t="shared" si="17"/>
        <v/>
      </c>
      <c r="AE18" s="84" t="str">
        <f t="shared" si="18"/>
        <v/>
      </c>
      <c r="AF18" s="210" t="str">
        <f t="shared" si="19"/>
        <v/>
      </c>
      <c r="AG18" s="64"/>
      <c r="AH18" s="193" t="str">
        <f>K51</f>
        <v>A-06</v>
      </c>
      <c r="AI18" s="192">
        <f>RANK(AJ18,AJ13:AJ32)</f>
        <v>1</v>
      </c>
      <c r="AJ18" s="117">
        <f t="shared" si="10"/>
        <v>1</v>
      </c>
      <c r="AK18" s="129">
        <f>COUNTA(L53:L70)</f>
        <v>12</v>
      </c>
      <c r="AL18" s="190">
        <f>(COUNTA(M53:M70))</f>
        <v>0</v>
      </c>
      <c r="AM18" s="191">
        <f>(COUNTA(N53:N70))</f>
        <v>0</v>
      </c>
      <c r="AN18" s="189">
        <f t="shared" si="6"/>
        <v>0</v>
      </c>
      <c r="AO18" s="184" t="str">
        <f t="shared" ref="AO18:AO32" si="21">IF(AL18+AM18&gt;AK18,"Erreur",IF(AL18+AM18&lt;AK18,"manque",""))</f>
        <v>manque</v>
      </c>
      <c r="AP18" s="188">
        <f t="shared" si="11"/>
        <v>12</v>
      </c>
      <c r="AQ18" s="64"/>
    </row>
    <row r="19" spans="1:43" ht="18" customHeight="1" x14ac:dyDescent="0.3">
      <c r="A19" s="35"/>
      <c r="B19" s="69" t="str">
        <f>B11</f>
        <v>A-01</v>
      </c>
      <c r="C19" s="93" t="s">
        <v>218</v>
      </c>
      <c r="D19" s="92"/>
      <c r="E19" s="91"/>
      <c r="F19" s="452"/>
      <c r="G19" s="403"/>
      <c r="H19" s="403"/>
      <c r="I19" s="438"/>
      <c r="J19" s="82"/>
      <c r="K19" s="69" t="str">
        <f t="shared" si="20"/>
        <v>A-02</v>
      </c>
      <c r="L19" s="93" t="s">
        <v>216</v>
      </c>
      <c r="M19" s="92"/>
      <c r="N19" s="91"/>
      <c r="O19" s="452"/>
      <c r="P19" s="403"/>
      <c r="Q19" s="403"/>
      <c r="R19" s="438"/>
      <c r="S19" s="64"/>
      <c r="T19" s="87"/>
      <c r="U19" s="84" t="str">
        <f t="shared" si="12"/>
        <v/>
      </c>
      <c r="V19" s="84" t="str">
        <f t="shared" si="13"/>
        <v/>
      </c>
      <c r="W19" s="209" t="str">
        <f t="shared" si="7"/>
        <v/>
      </c>
      <c r="X19" s="84" t="str">
        <f t="shared" si="8"/>
        <v/>
      </c>
      <c r="Y19" s="210" t="str">
        <f t="shared" si="9"/>
        <v/>
      </c>
      <c r="Z19" s="64"/>
      <c r="AA19" s="87" t="str">
        <f t="shared" si="14"/>
        <v/>
      </c>
      <c r="AB19" s="84" t="str">
        <f t="shared" si="15"/>
        <v/>
      </c>
      <c r="AC19" s="84" t="str">
        <f t="shared" si="16"/>
        <v/>
      </c>
      <c r="AD19" s="209" t="str">
        <f t="shared" si="17"/>
        <v/>
      </c>
      <c r="AE19" s="84" t="str">
        <f t="shared" si="18"/>
        <v/>
      </c>
      <c r="AF19" s="210" t="str">
        <f t="shared" si="19"/>
        <v/>
      </c>
      <c r="AG19" s="64"/>
      <c r="AH19" s="193" t="str">
        <f>B71</f>
        <v>A-07</v>
      </c>
      <c r="AI19" s="192">
        <f>RANK(AJ19,AJ13:AJ32)</f>
        <v>1</v>
      </c>
      <c r="AJ19" s="117">
        <f t="shared" si="10"/>
        <v>1</v>
      </c>
      <c r="AK19" s="129">
        <f>COUNTA(C73:C90)</f>
        <v>9</v>
      </c>
      <c r="AL19" s="190">
        <f>(COUNTA(D73:D90))</f>
        <v>0</v>
      </c>
      <c r="AM19" s="191">
        <f>(COUNTA(E73:E90))</f>
        <v>0</v>
      </c>
      <c r="AN19" s="189">
        <f t="shared" si="6"/>
        <v>0</v>
      </c>
      <c r="AO19" s="184" t="str">
        <f t="shared" si="21"/>
        <v>manque</v>
      </c>
      <c r="AP19" s="188">
        <f t="shared" si="11"/>
        <v>9</v>
      </c>
      <c r="AQ19" s="64"/>
    </row>
    <row r="20" spans="1:43" ht="18" customHeight="1" x14ac:dyDescent="0.3">
      <c r="A20" s="35"/>
      <c r="B20" s="69" t="str">
        <f>B11</f>
        <v>A-01</v>
      </c>
      <c r="C20" s="93" t="s">
        <v>219</v>
      </c>
      <c r="D20" s="92"/>
      <c r="E20" s="91"/>
      <c r="F20" s="452"/>
      <c r="G20" s="403"/>
      <c r="H20" s="403"/>
      <c r="I20" s="438"/>
      <c r="J20" s="82"/>
      <c r="K20" s="69" t="str">
        <f t="shared" si="20"/>
        <v>A-02</v>
      </c>
      <c r="L20" s="93" t="s">
        <v>238</v>
      </c>
      <c r="M20" s="92"/>
      <c r="N20" s="91"/>
      <c r="O20" s="452"/>
      <c r="P20" s="403"/>
      <c r="Q20" s="403"/>
      <c r="R20" s="438"/>
      <c r="S20" s="64"/>
      <c r="T20" s="87"/>
      <c r="U20" s="84" t="str">
        <f t="shared" si="12"/>
        <v/>
      </c>
      <c r="V20" s="84" t="str">
        <f t="shared" si="13"/>
        <v/>
      </c>
      <c r="W20" s="209" t="str">
        <f t="shared" si="7"/>
        <v/>
      </c>
      <c r="X20" s="84" t="str">
        <f t="shared" si="8"/>
        <v/>
      </c>
      <c r="Y20" s="210" t="str">
        <f t="shared" si="9"/>
        <v/>
      </c>
      <c r="Z20" s="64"/>
      <c r="AA20" s="87" t="str">
        <f t="shared" si="14"/>
        <v/>
      </c>
      <c r="AB20" s="84" t="str">
        <f t="shared" si="15"/>
        <v/>
      </c>
      <c r="AC20" s="84" t="str">
        <f t="shared" si="16"/>
        <v/>
      </c>
      <c r="AD20" s="209" t="str">
        <f t="shared" si="17"/>
        <v/>
      </c>
      <c r="AE20" s="84" t="str">
        <f t="shared" si="18"/>
        <v/>
      </c>
      <c r="AF20" s="210" t="str">
        <f t="shared" si="19"/>
        <v/>
      </c>
      <c r="AG20" s="64"/>
      <c r="AH20" s="193" t="str">
        <f>K71</f>
        <v>A-08</v>
      </c>
      <c r="AI20" s="192">
        <f>RANK(AJ20,AJ13:AJ32)</f>
        <v>1</v>
      </c>
      <c r="AJ20" s="117">
        <f t="shared" si="10"/>
        <v>1</v>
      </c>
      <c r="AK20" s="129">
        <f>COUNTA(L73:L90)</f>
        <v>11</v>
      </c>
      <c r="AL20" s="190">
        <f>(COUNTA(M73:M90))</f>
        <v>0</v>
      </c>
      <c r="AM20" s="191">
        <f>(COUNTA(N73:N90))</f>
        <v>0</v>
      </c>
      <c r="AN20" s="189">
        <f t="shared" si="6"/>
        <v>0</v>
      </c>
      <c r="AO20" s="184" t="str">
        <f t="shared" si="21"/>
        <v>manque</v>
      </c>
      <c r="AP20" s="188">
        <f t="shared" si="11"/>
        <v>11</v>
      </c>
      <c r="AQ20" s="64"/>
    </row>
    <row r="21" spans="1:43" ht="18" customHeight="1" x14ac:dyDescent="0.3">
      <c r="A21" s="35"/>
      <c r="B21" s="69" t="str">
        <f>B11</f>
        <v>A-01</v>
      </c>
      <c r="C21" s="93" t="s">
        <v>220</v>
      </c>
      <c r="D21" s="92"/>
      <c r="E21" s="91"/>
      <c r="F21" s="452"/>
      <c r="G21" s="403"/>
      <c r="H21" s="403"/>
      <c r="I21" s="438"/>
      <c r="J21" s="82"/>
      <c r="K21" s="69" t="str">
        <f t="shared" si="20"/>
        <v>A-02</v>
      </c>
      <c r="L21" s="93" t="s">
        <v>239</v>
      </c>
      <c r="M21" s="92"/>
      <c r="N21" s="91"/>
      <c r="O21" s="452"/>
      <c r="P21" s="403"/>
      <c r="Q21" s="403"/>
      <c r="R21" s="438"/>
      <c r="S21" s="64"/>
      <c r="T21" s="87"/>
      <c r="U21" s="84" t="str">
        <f t="shared" si="12"/>
        <v/>
      </c>
      <c r="V21" s="84" t="str">
        <f t="shared" si="13"/>
        <v/>
      </c>
      <c r="W21" s="209" t="str">
        <f t="shared" si="7"/>
        <v/>
      </c>
      <c r="X21" s="84" t="str">
        <f t="shared" si="8"/>
        <v/>
      </c>
      <c r="Y21" s="210" t="str">
        <f t="shared" si="9"/>
        <v/>
      </c>
      <c r="Z21" s="64"/>
      <c r="AA21" s="87" t="str">
        <f t="shared" si="14"/>
        <v/>
      </c>
      <c r="AB21" s="84" t="str">
        <f t="shared" si="15"/>
        <v/>
      </c>
      <c r="AC21" s="84" t="str">
        <f t="shared" si="16"/>
        <v/>
      </c>
      <c r="AD21" s="209" t="str">
        <f t="shared" si="17"/>
        <v/>
      </c>
      <c r="AE21" s="84" t="str">
        <f t="shared" si="18"/>
        <v/>
      </c>
      <c r="AF21" s="210" t="str">
        <f t="shared" si="19"/>
        <v/>
      </c>
      <c r="AG21" s="64"/>
      <c r="AH21" s="193" t="str">
        <f>B91</f>
        <v>A-09</v>
      </c>
      <c r="AI21" s="192">
        <f>RANK(AJ21,AJ13:AJ32)</f>
        <v>1</v>
      </c>
      <c r="AJ21" s="117">
        <f t="shared" si="10"/>
        <v>1</v>
      </c>
      <c r="AK21" s="129">
        <f>COUNTA(C93:C110)</f>
        <v>11</v>
      </c>
      <c r="AL21" s="190">
        <f>(COUNTA(D93:D110))</f>
        <v>0</v>
      </c>
      <c r="AM21" s="191">
        <f>(COUNTA(E93:E110))</f>
        <v>0</v>
      </c>
      <c r="AN21" s="189">
        <f t="shared" si="6"/>
        <v>0</v>
      </c>
      <c r="AO21" s="184" t="str">
        <f t="shared" si="21"/>
        <v>manque</v>
      </c>
      <c r="AP21" s="188">
        <f t="shared" si="11"/>
        <v>11</v>
      </c>
      <c r="AQ21" s="64"/>
    </row>
    <row r="22" spans="1:43" ht="18" customHeight="1" x14ac:dyDescent="0.3">
      <c r="A22" s="35"/>
      <c r="B22" s="69" t="str">
        <f>B11</f>
        <v>A-01</v>
      </c>
      <c r="C22" s="93"/>
      <c r="D22" s="92"/>
      <c r="E22" s="91"/>
      <c r="F22" s="452"/>
      <c r="G22" s="403"/>
      <c r="H22" s="403"/>
      <c r="I22" s="438"/>
      <c r="J22" s="82"/>
      <c r="K22" s="69" t="str">
        <f t="shared" si="20"/>
        <v>A-02</v>
      </c>
      <c r="L22" s="93" t="s">
        <v>240</v>
      </c>
      <c r="M22" s="92"/>
      <c r="N22" s="91"/>
      <c r="O22" s="452"/>
      <c r="P22" s="403"/>
      <c r="Q22" s="403"/>
      <c r="R22" s="438"/>
      <c r="S22" s="64"/>
      <c r="T22" s="87"/>
      <c r="U22" s="84" t="str">
        <f t="shared" si="12"/>
        <v/>
      </c>
      <c r="V22" s="84" t="str">
        <f t="shared" si="13"/>
        <v/>
      </c>
      <c r="W22" s="209" t="str">
        <f t="shared" si="7"/>
        <v/>
      </c>
      <c r="X22" s="84" t="str">
        <f t="shared" si="8"/>
        <v/>
      </c>
      <c r="Y22" s="210" t="str">
        <f t="shared" si="9"/>
        <v/>
      </c>
      <c r="Z22" s="64"/>
      <c r="AA22" s="87" t="str">
        <f t="shared" si="14"/>
        <v/>
      </c>
      <c r="AB22" s="84" t="str">
        <f t="shared" si="15"/>
        <v/>
      </c>
      <c r="AC22" s="84" t="str">
        <f t="shared" si="16"/>
        <v/>
      </c>
      <c r="AD22" s="209" t="str">
        <f t="shared" si="17"/>
        <v/>
      </c>
      <c r="AE22" s="84" t="str">
        <f t="shared" si="18"/>
        <v/>
      </c>
      <c r="AF22" s="210" t="str">
        <f t="shared" si="19"/>
        <v/>
      </c>
      <c r="AG22" s="64"/>
      <c r="AH22" s="193" t="str">
        <f>K91</f>
        <v>A-10</v>
      </c>
      <c r="AI22" s="192">
        <f>RANK(AJ22,AJ13:AJ32)</f>
        <v>1</v>
      </c>
      <c r="AJ22" s="117">
        <f t="shared" si="10"/>
        <v>1</v>
      </c>
      <c r="AK22" s="129">
        <f>COUNTA(L93:L110)</f>
        <v>13</v>
      </c>
      <c r="AL22" s="190">
        <f>(COUNTA(M93:M110))</f>
        <v>0</v>
      </c>
      <c r="AM22" s="191">
        <f>(COUNTA(N93:N110))</f>
        <v>0</v>
      </c>
      <c r="AN22" s="189">
        <f t="shared" si="6"/>
        <v>0</v>
      </c>
      <c r="AO22" s="184" t="str">
        <f t="shared" si="21"/>
        <v>manque</v>
      </c>
      <c r="AP22" s="188">
        <f t="shared" si="11"/>
        <v>13</v>
      </c>
      <c r="AQ22" s="64"/>
    </row>
    <row r="23" spans="1:43" ht="18" customHeight="1" x14ac:dyDescent="0.3">
      <c r="A23" s="35"/>
      <c r="B23" s="69" t="str">
        <f>B11</f>
        <v>A-01</v>
      </c>
      <c r="C23" s="93"/>
      <c r="D23" s="92"/>
      <c r="E23" s="91"/>
      <c r="F23" s="452"/>
      <c r="G23" s="403"/>
      <c r="H23" s="403"/>
      <c r="I23" s="438"/>
      <c r="J23" s="82"/>
      <c r="K23" s="69" t="str">
        <f t="shared" si="20"/>
        <v>A-02</v>
      </c>
      <c r="L23" s="93" t="s">
        <v>225</v>
      </c>
      <c r="M23" s="92"/>
      <c r="N23" s="91"/>
      <c r="O23" s="452"/>
      <c r="P23" s="403"/>
      <c r="Q23" s="403"/>
      <c r="R23" s="438"/>
      <c r="S23" s="64"/>
      <c r="T23" s="87"/>
      <c r="U23" s="84" t="str">
        <f t="shared" si="12"/>
        <v/>
      </c>
      <c r="V23" s="84" t="str">
        <f t="shared" si="13"/>
        <v/>
      </c>
      <c r="W23" s="209" t="str">
        <f t="shared" si="7"/>
        <v/>
      </c>
      <c r="X23" s="84" t="str">
        <f t="shared" si="8"/>
        <v/>
      </c>
      <c r="Y23" s="210" t="str">
        <f t="shared" si="9"/>
        <v/>
      </c>
      <c r="Z23" s="64"/>
      <c r="AA23" s="87" t="str">
        <f t="shared" si="14"/>
        <v/>
      </c>
      <c r="AB23" s="84" t="str">
        <f t="shared" si="15"/>
        <v/>
      </c>
      <c r="AC23" s="84" t="str">
        <f t="shared" si="16"/>
        <v/>
      </c>
      <c r="AD23" s="209" t="str">
        <f t="shared" si="17"/>
        <v/>
      </c>
      <c r="AE23" s="84" t="str">
        <f t="shared" si="18"/>
        <v/>
      </c>
      <c r="AF23" s="210" t="str">
        <f t="shared" si="19"/>
        <v/>
      </c>
      <c r="AG23" s="64"/>
      <c r="AH23" s="193" t="str">
        <f>B111</f>
        <v>A-11</v>
      </c>
      <c r="AI23" s="192">
        <f>RANK(AJ23,AJ13:AJ32)</f>
        <v>1</v>
      </c>
      <c r="AJ23" s="117">
        <f t="shared" si="10"/>
        <v>1</v>
      </c>
      <c r="AK23" s="129">
        <f>COUNTA(C113:C130)</f>
        <v>18</v>
      </c>
      <c r="AL23" s="190">
        <f>(COUNTA(D113:D130))</f>
        <v>0</v>
      </c>
      <c r="AM23" s="191">
        <f>(COUNTA(E113:E130))</f>
        <v>0</v>
      </c>
      <c r="AN23" s="189">
        <f t="shared" si="6"/>
        <v>0</v>
      </c>
      <c r="AO23" s="184" t="str">
        <f t="shared" si="21"/>
        <v>manque</v>
      </c>
      <c r="AP23" s="188">
        <f t="shared" si="11"/>
        <v>18</v>
      </c>
      <c r="AQ23" s="64"/>
    </row>
    <row r="24" spans="1:43" ht="18" customHeight="1" x14ac:dyDescent="0.3">
      <c r="A24" s="35"/>
      <c r="B24" s="69" t="str">
        <f>B11</f>
        <v>A-01</v>
      </c>
      <c r="C24" s="93"/>
      <c r="D24" s="92"/>
      <c r="E24" s="91"/>
      <c r="F24" s="452"/>
      <c r="G24" s="403"/>
      <c r="H24" s="403"/>
      <c r="I24" s="438"/>
      <c r="J24" s="82"/>
      <c r="K24" s="69" t="str">
        <f t="shared" si="20"/>
        <v>A-02</v>
      </c>
      <c r="L24" s="93" t="s">
        <v>241</v>
      </c>
      <c r="M24" s="92"/>
      <c r="N24" s="91"/>
      <c r="O24" s="452"/>
      <c r="P24" s="403"/>
      <c r="Q24" s="403"/>
      <c r="R24" s="438"/>
      <c r="S24" s="64"/>
      <c r="T24" s="87"/>
      <c r="U24" s="84" t="str">
        <f t="shared" si="12"/>
        <v/>
      </c>
      <c r="V24" s="84" t="str">
        <f t="shared" si="13"/>
        <v/>
      </c>
      <c r="W24" s="209" t="str">
        <f t="shared" si="7"/>
        <v/>
      </c>
      <c r="X24" s="84" t="str">
        <f t="shared" si="8"/>
        <v/>
      </c>
      <c r="Y24" s="210" t="str">
        <f t="shared" si="9"/>
        <v/>
      </c>
      <c r="Z24" s="64"/>
      <c r="AA24" s="87" t="str">
        <f t="shared" si="14"/>
        <v/>
      </c>
      <c r="AB24" s="84" t="str">
        <f t="shared" si="15"/>
        <v/>
      </c>
      <c r="AC24" s="84" t="str">
        <f t="shared" si="16"/>
        <v/>
      </c>
      <c r="AD24" s="209" t="str">
        <f t="shared" si="17"/>
        <v/>
      </c>
      <c r="AE24" s="84" t="str">
        <f t="shared" si="18"/>
        <v/>
      </c>
      <c r="AF24" s="210" t="str">
        <f t="shared" si="19"/>
        <v/>
      </c>
      <c r="AG24" s="64"/>
      <c r="AH24" s="193" t="str">
        <f>K111</f>
        <v>A-12</v>
      </c>
      <c r="AI24" s="192">
        <f>RANK(AJ24,AJ13:AJ32)</f>
        <v>1</v>
      </c>
      <c r="AJ24" s="117">
        <f t="shared" si="10"/>
        <v>1</v>
      </c>
      <c r="AK24" s="129">
        <f>COUNTA(L113:L130)</f>
        <v>14</v>
      </c>
      <c r="AL24" s="190">
        <f>(COUNTA(M113:M130))</f>
        <v>0</v>
      </c>
      <c r="AM24" s="191">
        <f>(COUNTA(N113:N130))</f>
        <v>0</v>
      </c>
      <c r="AN24" s="189">
        <f t="shared" si="6"/>
        <v>0</v>
      </c>
      <c r="AO24" s="184" t="str">
        <f t="shared" si="21"/>
        <v>manque</v>
      </c>
      <c r="AP24" s="188">
        <f t="shared" si="11"/>
        <v>14</v>
      </c>
      <c r="AQ24" s="64"/>
    </row>
    <row r="25" spans="1:43" ht="18" customHeight="1" x14ac:dyDescent="0.3">
      <c r="A25" s="35"/>
      <c r="B25" s="69" t="str">
        <f>B11</f>
        <v>A-01</v>
      </c>
      <c r="C25" s="93"/>
      <c r="D25" s="92"/>
      <c r="E25" s="91"/>
      <c r="F25" s="452"/>
      <c r="G25" s="403"/>
      <c r="H25" s="403"/>
      <c r="I25" s="438"/>
      <c r="J25" s="82"/>
      <c r="K25" s="69" t="str">
        <f t="shared" si="20"/>
        <v>A-02</v>
      </c>
      <c r="L25" s="93" t="s">
        <v>242</v>
      </c>
      <c r="M25" s="92"/>
      <c r="N25" s="91"/>
      <c r="O25" s="452"/>
      <c r="P25" s="403"/>
      <c r="Q25" s="403"/>
      <c r="R25" s="438"/>
      <c r="S25" s="64"/>
      <c r="T25" s="87"/>
      <c r="U25" s="84" t="str">
        <f t="shared" si="12"/>
        <v/>
      </c>
      <c r="V25" s="84" t="str">
        <f t="shared" si="13"/>
        <v/>
      </c>
      <c r="W25" s="209" t="str">
        <f t="shared" si="7"/>
        <v/>
      </c>
      <c r="X25" s="84" t="str">
        <f t="shared" si="8"/>
        <v/>
      </c>
      <c r="Y25" s="210" t="str">
        <f t="shared" si="9"/>
        <v/>
      </c>
      <c r="Z25" s="64"/>
      <c r="AA25" s="87" t="str">
        <f t="shared" si="14"/>
        <v/>
      </c>
      <c r="AB25" s="84" t="str">
        <f t="shared" si="15"/>
        <v/>
      </c>
      <c r="AC25" s="84" t="str">
        <f t="shared" si="16"/>
        <v/>
      </c>
      <c r="AD25" s="209" t="str">
        <f t="shared" si="17"/>
        <v/>
      </c>
      <c r="AE25" s="84" t="str">
        <f t="shared" si="18"/>
        <v/>
      </c>
      <c r="AF25" s="210" t="str">
        <f t="shared" si="19"/>
        <v/>
      </c>
      <c r="AG25" s="64"/>
      <c r="AH25" s="193" t="str">
        <f>B131</f>
        <v>A-13</v>
      </c>
      <c r="AI25" s="192">
        <f>RANK(AJ25,AJ13:AJ32)</f>
        <v>1</v>
      </c>
      <c r="AJ25" s="117">
        <f t="shared" si="10"/>
        <v>1</v>
      </c>
      <c r="AK25" s="129">
        <f>COUNTA(C133:C150)</f>
        <v>11</v>
      </c>
      <c r="AL25" s="190">
        <f>(COUNTA(D133:D150))</f>
        <v>0</v>
      </c>
      <c r="AM25" s="191">
        <f>(COUNTA(E133:E150))</f>
        <v>0</v>
      </c>
      <c r="AN25" s="189">
        <f t="shared" si="6"/>
        <v>0</v>
      </c>
      <c r="AO25" s="184" t="str">
        <f t="shared" si="21"/>
        <v>manque</v>
      </c>
      <c r="AP25" s="188">
        <f t="shared" si="11"/>
        <v>11</v>
      </c>
      <c r="AQ25" s="64"/>
    </row>
    <row r="26" spans="1:43" ht="18" customHeight="1" x14ac:dyDescent="0.3">
      <c r="A26" s="35"/>
      <c r="B26" s="69" t="str">
        <f>B11</f>
        <v>A-01</v>
      </c>
      <c r="C26" s="93"/>
      <c r="D26" s="92"/>
      <c r="E26" s="91"/>
      <c r="F26" s="452"/>
      <c r="G26" s="403"/>
      <c r="H26" s="403"/>
      <c r="I26" s="438"/>
      <c r="J26" s="82"/>
      <c r="K26" s="69" t="str">
        <f t="shared" si="20"/>
        <v>A-02</v>
      </c>
      <c r="L26" s="93" t="s">
        <v>243</v>
      </c>
      <c r="M26" s="92"/>
      <c r="N26" s="91"/>
      <c r="O26" s="452"/>
      <c r="P26" s="403"/>
      <c r="Q26" s="403"/>
      <c r="R26" s="438"/>
      <c r="S26" s="64"/>
      <c r="T26" s="87"/>
      <c r="U26" s="84" t="str">
        <f t="shared" si="12"/>
        <v/>
      </c>
      <c r="V26" s="84" t="str">
        <f t="shared" si="13"/>
        <v/>
      </c>
      <c r="W26" s="209" t="str">
        <f t="shared" si="7"/>
        <v/>
      </c>
      <c r="X26" s="84" t="str">
        <f t="shared" si="8"/>
        <v/>
      </c>
      <c r="Y26" s="210" t="str">
        <f t="shared" si="9"/>
        <v/>
      </c>
      <c r="Z26" s="64"/>
      <c r="AA26" s="87" t="str">
        <f t="shared" si="14"/>
        <v/>
      </c>
      <c r="AB26" s="84" t="str">
        <f t="shared" si="15"/>
        <v/>
      </c>
      <c r="AC26" s="84" t="str">
        <f t="shared" si="16"/>
        <v/>
      </c>
      <c r="AD26" s="209" t="str">
        <f t="shared" si="17"/>
        <v/>
      </c>
      <c r="AE26" s="84" t="str">
        <f t="shared" si="18"/>
        <v/>
      </c>
      <c r="AF26" s="210" t="str">
        <f t="shared" si="19"/>
        <v/>
      </c>
      <c r="AG26" s="64"/>
      <c r="AH26" s="193" t="str">
        <f>K131</f>
        <v>A-14</v>
      </c>
      <c r="AI26" s="192">
        <f>RANK(AJ26,AJ13:AJ32)</f>
        <v>1</v>
      </c>
      <c r="AJ26" s="117">
        <f t="shared" si="10"/>
        <v>1</v>
      </c>
      <c r="AK26" s="129">
        <f>COUNTA(L133:L150)</f>
        <v>0</v>
      </c>
      <c r="AL26" s="190">
        <f>(COUNTA(M133:M150))</f>
        <v>0</v>
      </c>
      <c r="AM26" s="191">
        <f>(COUNTA(N133:N150))</f>
        <v>0</v>
      </c>
      <c r="AN26" s="189">
        <f>IF(AK26=0,0,AM26/AK26)</f>
        <v>0</v>
      </c>
      <c r="AO26" s="184" t="str">
        <f t="shared" si="21"/>
        <v/>
      </c>
      <c r="AP26" s="188" t="str">
        <f t="shared" si="11"/>
        <v/>
      </c>
      <c r="AQ26" s="64"/>
    </row>
    <row r="27" spans="1:43" ht="18" customHeight="1" x14ac:dyDescent="0.3">
      <c r="A27" s="35"/>
      <c r="B27" s="69" t="str">
        <f>B11</f>
        <v>A-01</v>
      </c>
      <c r="C27" s="93"/>
      <c r="D27" s="92"/>
      <c r="E27" s="91"/>
      <c r="F27" s="452"/>
      <c r="G27" s="403"/>
      <c r="H27" s="403"/>
      <c r="I27" s="438"/>
      <c r="J27" s="82"/>
      <c r="K27" s="69" t="str">
        <f t="shared" si="20"/>
        <v>A-02</v>
      </c>
      <c r="L27" s="93" t="s">
        <v>244</v>
      </c>
      <c r="M27" s="92"/>
      <c r="N27" s="91"/>
      <c r="O27" s="452"/>
      <c r="P27" s="403"/>
      <c r="Q27" s="403"/>
      <c r="R27" s="438"/>
      <c r="S27" s="64"/>
      <c r="T27" s="87"/>
      <c r="U27" s="84" t="str">
        <f t="shared" si="12"/>
        <v/>
      </c>
      <c r="V27" s="84" t="str">
        <f t="shared" si="13"/>
        <v/>
      </c>
      <c r="W27" s="209" t="str">
        <f t="shared" si="7"/>
        <v/>
      </c>
      <c r="X27" s="84" t="str">
        <f t="shared" si="8"/>
        <v/>
      </c>
      <c r="Y27" s="210" t="str">
        <f t="shared" si="9"/>
        <v/>
      </c>
      <c r="Z27" s="64"/>
      <c r="AA27" s="87" t="str">
        <f t="shared" si="14"/>
        <v/>
      </c>
      <c r="AB27" s="84" t="str">
        <f t="shared" si="15"/>
        <v/>
      </c>
      <c r="AC27" s="84" t="str">
        <f t="shared" si="16"/>
        <v/>
      </c>
      <c r="AD27" s="209" t="str">
        <f t="shared" si="17"/>
        <v/>
      </c>
      <c r="AE27" s="84" t="str">
        <f t="shared" si="18"/>
        <v/>
      </c>
      <c r="AF27" s="210" t="str">
        <f t="shared" si="19"/>
        <v/>
      </c>
      <c r="AG27" s="64"/>
      <c r="AH27" s="193" t="str">
        <f>B151</f>
        <v>A-15</v>
      </c>
      <c r="AI27" s="192">
        <f>RANK(AJ27,AJ13:AJ32)</f>
        <v>1</v>
      </c>
      <c r="AJ27" s="117">
        <f t="shared" si="10"/>
        <v>1</v>
      </c>
      <c r="AK27" s="129">
        <f>COUNTA(C153:C170)</f>
        <v>0</v>
      </c>
      <c r="AL27" s="190">
        <f>(COUNTA(D153:D170))</f>
        <v>0</v>
      </c>
      <c r="AM27" s="191">
        <f>(COUNTA(E153:E170))</f>
        <v>0</v>
      </c>
      <c r="AN27" s="189">
        <f t="shared" ref="AN27:AN32" si="22">IF(AK27=0,0,AM27/AK27)</f>
        <v>0</v>
      </c>
      <c r="AO27" s="184" t="str">
        <f t="shared" si="21"/>
        <v/>
      </c>
      <c r="AP27" s="188" t="str">
        <f t="shared" si="11"/>
        <v/>
      </c>
      <c r="AQ27" s="64"/>
    </row>
    <row r="28" spans="1:43" ht="18" customHeight="1" x14ac:dyDescent="0.3">
      <c r="A28" s="35"/>
      <c r="B28" s="69" t="str">
        <f>B11</f>
        <v>A-01</v>
      </c>
      <c r="C28" s="93"/>
      <c r="D28" s="92"/>
      <c r="E28" s="91"/>
      <c r="F28" s="452"/>
      <c r="G28" s="403"/>
      <c r="H28" s="403"/>
      <c r="I28" s="438"/>
      <c r="J28" s="82"/>
      <c r="K28" s="69" t="str">
        <f t="shared" si="20"/>
        <v>A-02</v>
      </c>
      <c r="L28" s="93" t="s">
        <v>245</v>
      </c>
      <c r="M28" s="92"/>
      <c r="N28" s="91"/>
      <c r="O28" s="452"/>
      <c r="P28" s="403"/>
      <c r="Q28" s="403"/>
      <c r="R28" s="438"/>
      <c r="S28" s="64"/>
      <c r="T28" s="87"/>
      <c r="U28" s="84" t="str">
        <f t="shared" si="12"/>
        <v/>
      </c>
      <c r="V28" s="84" t="str">
        <f t="shared" si="13"/>
        <v/>
      </c>
      <c r="W28" s="209" t="str">
        <f t="shared" si="7"/>
        <v/>
      </c>
      <c r="X28" s="84" t="str">
        <f t="shared" si="8"/>
        <v/>
      </c>
      <c r="Y28" s="210" t="str">
        <f t="shared" si="9"/>
        <v/>
      </c>
      <c r="Z28" s="64"/>
      <c r="AA28" s="87" t="str">
        <f t="shared" si="14"/>
        <v/>
      </c>
      <c r="AB28" s="84" t="str">
        <f t="shared" si="15"/>
        <v/>
      </c>
      <c r="AC28" s="84" t="str">
        <f t="shared" si="16"/>
        <v/>
      </c>
      <c r="AD28" s="209" t="str">
        <f t="shared" si="17"/>
        <v/>
      </c>
      <c r="AE28" s="84" t="str">
        <f t="shared" si="18"/>
        <v/>
      </c>
      <c r="AF28" s="210" t="str">
        <f t="shared" si="19"/>
        <v/>
      </c>
      <c r="AG28" s="64"/>
      <c r="AH28" s="193" t="str">
        <f>K151</f>
        <v>A-16</v>
      </c>
      <c r="AI28" s="192">
        <f>RANK(AJ28,AJ13:AJ32)</f>
        <v>1</v>
      </c>
      <c r="AJ28" s="117">
        <f t="shared" si="10"/>
        <v>1</v>
      </c>
      <c r="AK28" s="129">
        <f>COUNTA(L153:L170)</f>
        <v>0</v>
      </c>
      <c r="AL28" s="190">
        <f>(COUNTA(M153:M170))</f>
        <v>0</v>
      </c>
      <c r="AM28" s="191">
        <f>(COUNTA(N153:N170))</f>
        <v>0</v>
      </c>
      <c r="AN28" s="189">
        <f t="shared" si="22"/>
        <v>0</v>
      </c>
      <c r="AO28" s="184" t="str">
        <f t="shared" si="21"/>
        <v/>
      </c>
      <c r="AP28" s="188" t="str">
        <f t="shared" si="11"/>
        <v/>
      </c>
      <c r="AQ28" s="64"/>
    </row>
    <row r="29" spans="1:43" ht="18" customHeight="1" x14ac:dyDescent="0.3">
      <c r="A29" s="35"/>
      <c r="B29" s="69" t="str">
        <f>B11</f>
        <v>A-01</v>
      </c>
      <c r="C29" s="93"/>
      <c r="D29" s="92"/>
      <c r="E29" s="91"/>
      <c r="F29" s="452"/>
      <c r="G29" s="403"/>
      <c r="H29" s="403"/>
      <c r="I29" s="438"/>
      <c r="J29" s="82"/>
      <c r="K29" s="69" t="str">
        <f t="shared" si="20"/>
        <v>A-02</v>
      </c>
      <c r="L29" s="93" t="s">
        <v>246</v>
      </c>
      <c r="M29" s="92"/>
      <c r="N29" s="91"/>
      <c r="O29" s="452"/>
      <c r="P29" s="403"/>
      <c r="Q29" s="403"/>
      <c r="R29" s="438"/>
      <c r="S29" s="64"/>
      <c r="T29" s="87"/>
      <c r="U29" s="84" t="str">
        <f t="shared" si="12"/>
        <v/>
      </c>
      <c r="V29" s="84" t="str">
        <f t="shared" si="13"/>
        <v/>
      </c>
      <c r="W29" s="209" t="str">
        <f t="shared" si="7"/>
        <v/>
      </c>
      <c r="X29" s="84" t="str">
        <f t="shared" si="8"/>
        <v/>
      </c>
      <c r="Y29" s="210" t="str">
        <f t="shared" si="9"/>
        <v/>
      </c>
      <c r="Z29" s="64"/>
      <c r="AA29" s="87" t="str">
        <f t="shared" si="14"/>
        <v/>
      </c>
      <c r="AB29" s="84" t="str">
        <f t="shared" si="15"/>
        <v/>
      </c>
      <c r="AC29" s="84" t="str">
        <f t="shared" si="16"/>
        <v/>
      </c>
      <c r="AD29" s="209" t="str">
        <f t="shared" si="17"/>
        <v/>
      </c>
      <c r="AE29" s="84" t="str">
        <f t="shared" si="18"/>
        <v/>
      </c>
      <c r="AF29" s="210" t="str">
        <f t="shared" si="19"/>
        <v/>
      </c>
      <c r="AG29" s="64"/>
      <c r="AH29" s="193" t="str">
        <f>B171</f>
        <v>A-17</v>
      </c>
      <c r="AI29" s="192">
        <f>RANK(AJ29,AJ13:AJ32)</f>
        <v>1</v>
      </c>
      <c r="AJ29" s="117">
        <f t="shared" si="10"/>
        <v>1</v>
      </c>
      <c r="AK29" s="129">
        <f>COUNTA(C173:C190)</f>
        <v>0</v>
      </c>
      <c r="AL29" s="190">
        <f>(COUNTA(D173:D190))</f>
        <v>0</v>
      </c>
      <c r="AM29" s="191">
        <f>(COUNTA(E173:E190))</f>
        <v>0</v>
      </c>
      <c r="AN29" s="189">
        <f t="shared" si="22"/>
        <v>0</v>
      </c>
      <c r="AO29" s="184" t="str">
        <f t="shared" si="21"/>
        <v/>
      </c>
      <c r="AP29" s="188" t="str">
        <f t="shared" si="11"/>
        <v/>
      </c>
      <c r="AQ29" s="64"/>
    </row>
    <row r="30" spans="1:43" ht="18" customHeight="1" x14ac:dyDescent="0.3">
      <c r="A30" s="35"/>
      <c r="B30" s="69" t="str">
        <f>B11</f>
        <v>A-01</v>
      </c>
      <c r="C30" s="93"/>
      <c r="D30" s="92"/>
      <c r="E30" s="91"/>
      <c r="F30" s="452"/>
      <c r="G30" s="403"/>
      <c r="H30" s="403"/>
      <c r="I30" s="438"/>
      <c r="J30" s="82"/>
      <c r="K30" s="69" t="str">
        <f t="shared" si="20"/>
        <v>A-02</v>
      </c>
      <c r="L30" s="81"/>
      <c r="M30" s="92"/>
      <c r="N30" s="91"/>
      <c r="O30" s="452"/>
      <c r="P30" s="403"/>
      <c r="Q30" s="403"/>
      <c r="R30" s="438"/>
      <c r="S30" s="64"/>
      <c r="T30" s="87"/>
      <c r="U30" s="84" t="str">
        <f t="shared" si="12"/>
        <v/>
      </c>
      <c r="V30" s="84" t="str">
        <f t="shared" si="13"/>
        <v/>
      </c>
      <c r="W30" s="209" t="str">
        <f t="shared" si="7"/>
        <v/>
      </c>
      <c r="X30" s="84" t="str">
        <f t="shared" si="8"/>
        <v/>
      </c>
      <c r="Y30" s="210" t="str">
        <f t="shared" si="9"/>
        <v/>
      </c>
      <c r="Z30" s="64"/>
      <c r="AA30" s="87" t="str">
        <f t="shared" si="14"/>
        <v/>
      </c>
      <c r="AB30" s="84" t="str">
        <f t="shared" si="15"/>
        <v/>
      </c>
      <c r="AC30" s="84" t="str">
        <f t="shared" si="16"/>
        <v/>
      </c>
      <c r="AD30" s="209" t="str">
        <f t="shared" si="17"/>
        <v/>
      </c>
      <c r="AE30" s="84" t="str">
        <f t="shared" si="18"/>
        <v/>
      </c>
      <c r="AF30" s="210" t="str">
        <f t="shared" si="19"/>
        <v/>
      </c>
      <c r="AG30" s="64"/>
      <c r="AH30" s="193" t="str">
        <f>K171</f>
        <v>A-18</v>
      </c>
      <c r="AI30" s="192">
        <f>RANK(AJ30,AJ13:AJ32)</f>
        <v>1</v>
      </c>
      <c r="AJ30" s="117">
        <f t="shared" si="10"/>
        <v>1</v>
      </c>
      <c r="AK30" s="129">
        <f>COUNTA(L173:L190)</f>
        <v>0</v>
      </c>
      <c r="AL30" s="190">
        <f>(COUNTA(M173:M190))</f>
        <v>0</v>
      </c>
      <c r="AM30" s="191">
        <f>(COUNTA(N173:N190))</f>
        <v>0</v>
      </c>
      <c r="AN30" s="189">
        <f t="shared" si="22"/>
        <v>0</v>
      </c>
      <c r="AO30" s="184" t="str">
        <f t="shared" si="21"/>
        <v/>
      </c>
      <c r="AP30" s="188" t="str">
        <f t="shared" si="11"/>
        <v/>
      </c>
      <c r="AQ30" s="64"/>
    </row>
    <row r="31" spans="1:43" ht="18" customHeight="1" thickBot="1" x14ac:dyDescent="0.35">
      <c r="A31" s="35"/>
      <c r="B31" s="116" t="s">
        <v>250</v>
      </c>
      <c r="C31" s="215" t="s">
        <v>222</v>
      </c>
      <c r="D31" s="111"/>
      <c r="E31" s="110"/>
      <c r="F31" s="110"/>
      <c r="G31" s="110"/>
      <c r="H31" s="217">
        <f>AI15</f>
        <v>1</v>
      </c>
      <c r="I31" s="109">
        <f>AJ15</f>
        <v>1</v>
      </c>
      <c r="J31" s="114"/>
      <c r="K31" s="113" t="s">
        <v>251</v>
      </c>
      <c r="L31" s="215" t="s">
        <v>268</v>
      </c>
      <c r="M31" s="111"/>
      <c r="N31" s="110"/>
      <c r="O31" s="110"/>
      <c r="P31" s="110"/>
      <c r="Q31" s="217">
        <f>AI16</f>
        <v>1</v>
      </c>
      <c r="R31" s="109">
        <f>AJ16</f>
        <v>1</v>
      </c>
      <c r="S31" s="64"/>
      <c r="T31" s="104"/>
      <c r="U31" s="102"/>
      <c r="V31" s="101"/>
      <c r="W31" s="102"/>
      <c r="X31" s="102"/>
      <c r="Y31" s="211"/>
      <c r="Z31" s="64"/>
      <c r="AA31" s="104"/>
      <c r="AB31" s="102"/>
      <c r="AC31" s="101"/>
      <c r="AD31" s="102"/>
      <c r="AE31" s="102"/>
      <c r="AF31" s="211"/>
      <c r="AG31" s="64"/>
      <c r="AH31" s="193" t="str">
        <f>B191</f>
        <v>A-19</v>
      </c>
      <c r="AI31" s="192">
        <f>RANK(AJ31,AJ13:AJ32)</f>
        <v>1</v>
      </c>
      <c r="AJ31" s="117">
        <f t="shared" si="10"/>
        <v>1</v>
      </c>
      <c r="AK31" s="129">
        <f>COUNTA(C193:C210)</f>
        <v>0</v>
      </c>
      <c r="AL31" s="190">
        <f>(COUNTA(D193:D210))</f>
        <v>0</v>
      </c>
      <c r="AM31" s="191">
        <f>(COUNTA(E193:E210))</f>
        <v>0</v>
      </c>
      <c r="AN31" s="189">
        <f t="shared" si="22"/>
        <v>0</v>
      </c>
      <c r="AO31" s="184" t="str">
        <f t="shared" si="21"/>
        <v/>
      </c>
      <c r="AP31" s="188" t="str">
        <f t="shared" si="11"/>
        <v/>
      </c>
      <c r="AQ31" s="64"/>
    </row>
    <row r="32" spans="1:43" ht="18" customHeight="1" thickBot="1" x14ac:dyDescent="0.4">
      <c r="A32" s="35"/>
      <c r="B32" s="69" t="str">
        <f>B31</f>
        <v>A-03</v>
      </c>
      <c r="C32" s="107" t="s">
        <v>46</v>
      </c>
      <c r="D32" s="174" t="s">
        <v>154</v>
      </c>
      <c r="E32" s="175" t="s">
        <v>153</v>
      </c>
      <c r="F32" s="453" t="s">
        <v>45</v>
      </c>
      <c r="G32" s="453"/>
      <c r="H32" s="453"/>
      <c r="I32" s="454"/>
      <c r="J32" s="108"/>
      <c r="K32" s="69" t="str">
        <f>K31</f>
        <v>A-04</v>
      </c>
      <c r="L32" s="107" t="s">
        <v>46</v>
      </c>
      <c r="M32" s="174" t="s">
        <v>154</v>
      </c>
      <c r="N32" s="175" t="s">
        <v>153</v>
      </c>
      <c r="O32" s="453" t="s">
        <v>45</v>
      </c>
      <c r="P32" s="453"/>
      <c r="Q32" s="453"/>
      <c r="R32" s="454"/>
      <c r="S32" s="64"/>
      <c r="T32" s="216" t="str">
        <f>C31</f>
        <v>VESTIAIRES – SANITAIRES</v>
      </c>
      <c r="U32" s="133"/>
      <c r="V32" s="133"/>
      <c r="W32" s="216" t="str">
        <f>L31</f>
        <v>LOCAL TECHNIQUE – PRODUITS D’ENTRETIEN</v>
      </c>
      <c r="X32" s="133"/>
      <c r="Y32" s="132"/>
      <c r="Z32" s="64"/>
      <c r="AA32" s="216" t="str">
        <f>C31</f>
        <v>VESTIAIRES – SANITAIRES</v>
      </c>
      <c r="AB32" s="133"/>
      <c r="AC32" s="133"/>
      <c r="AD32" s="216" t="str">
        <f>L31</f>
        <v>LOCAL TECHNIQUE – PRODUITS D’ENTRETIEN</v>
      </c>
      <c r="AE32" s="133"/>
      <c r="AF32" s="132"/>
      <c r="AG32" s="64"/>
      <c r="AH32" s="193" t="str">
        <f>K191</f>
        <v>A-20</v>
      </c>
      <c r="AI32" s="192">
        <f>RANK(AJ32,AJ13:AJ32)</f>
        <v>1</v>
      </c>
      <c r="AJ32" s="117">
        <f t="shared" si="10"/>
        <v>1</v>
      </c>
      <c r="AK32" s="129">
        <f>COUNTA(L193:L210)</f>
        <v>0</v>
      </c>
      <c r="AL32" s="190">
        <f>(COUNTA(M193:M210))</f>
        <v>0</v>
      </c>
      <c r="AM32" s="191">
        <f>(COUNTA(N193:N210))</f>
        <v>0</v>
      </c>
      <c r="AN32" s="189">
        <f t="shared" si="22"/>
        <v>0</v>
      </c>
      <c r="AO32" s="184" t="str">
        <f t="shared" si="21"/>
        <v/>
      </c>
      <c r="AP32" s="188" t="str">
        <f t="shared" si="11"/>
        <v/>
      </c>
      <c r="AQ32" s="64"/>
    </row>
    <row r="33" spans="1:43" ht="18" customHeight="1" thickBot="1" x14ac:dyDescent="0.35">
      <c r="A33" s="35"/>
      <c r="B33" s="69" t="str">
        <f>B31</f>
        <v>A-03</v>
      </c>
      <c r="C33" s="99" t="s">
        <v>212</v>
      </c>
      <c r="D33" s="98"/>
      <c r="E33" s="97"/>
      <c r="F33" s="468"/>
      <c r="G33" s="408"/>
      <c r="H33" s="408"/>
      <c r="I33" s="469"/>
      <c r="J33" s="82"/>
      <c r="K33" s="69" t="str">
        <f>K31</f>
        <v>A-04</v>
      </c>
      <c r="L33" s="99" t="s">
        <v>212</v>
      </c>
      <c r="M33" s="98"/>
      <c r="N33" s="97"/>
      <c r="O33" s="468"/>
      <c r="P33" s="408"/>
      <c r="Q33" s="408"/>
      <c r="R33" s="469"/>
      <c r="S33" s="64"/>
      <c r="T33" s="87" t="str">
        <f>IF(ISBLANK(D33),"",B33)</f>
        <v/>
      </c>
      <c r="U33" s="84" t="str">
        <f>IF(ISBLANK(D33),"",C33)</f>
        <v/>
      </c>
      <c r="V33" s="84" t="str">
        <f>IF(ISBLANK(D33),"",F33)</f>
        <v/>
      </c>
      <c r="W33" s="209" t="str">
        <f>IF(ISBLANK(M33),"",K33)</f>
        <v/>
      </c>
      <c r="X33" s="84" t="str">
        <f>IF(ISBLANK(M33),"",L33)</f>
        <v/>
      </c>
      <c r="Y33" s="210" t="str">
        <f>IF(ISBLANK(M33),"",O33)</f>
        <v/>
      </c>
      <c r="Z33" s="64"/>
      <c r="AA33" s="87" t="str">
        <f t="shared" ref="AA33:AA34" si="23">IF(ISBLANK(E33),"",B33)</f>
        <v/>
      </c>
      <c r="AB33" s="84" t="str">
        <f t="shared" ref="AB33:AB34" si="24">IF(ISBLANK(E33),"",L33)</f>
        <v/>
      </c>
      <c r="AC33" s="84" t="str">
        <f t="shared" ref="AC33:AC34" si="25">IF(ISBLANK(E33),"",F33)</f>
        <v/>
      </c>
      <c r="AD33" s="209" t="str">
        <f t="shared" ref="AD33:AD34" si="26">IF(ISBLANK(N33),"",K33)</f>
        <v/>
      </c>
      <c r="AE33" s="84" t="str">
        <f t="shared" ref="AE33:AE34" si="27">IF(ISBLANK(N33),"",L33)</f>
        <v/>
      </c>
      <c r="AF33" s="210" t="str">
        <f t="shared" ref="AF33:AF34" si="28">IF(ISBLANK(N33),"",O33)</f>
        <v/>
      </c>
      <c r="AG33" s="64"/>
      <c r="AH33" s="128"/>
      <c r="AI33" s="126"/>
      <c r="AJ33" s="127"/>
      <c r="AK33" s="126"/>
      <c r="AL33" s="126"/>
      <c r="AM33" s="126"/>
      <c r="AN33" s="126"/>
      <c r="AO33" s="126"/>
      <c r="AP33" s="125"/>
      <c r="AQ33" s="64"/>
    </row>
    <row r="34" spans="1:43" ht="18" customHeight="1" x14ac:dyDescent="0.3">
      <c r="A34" s="35"/>
      <c r="B34" s="69" t="str">
        <f>B31</f>
        <v>A-03</v>
      </c>
      <c r="C34" s="93" t="s">
        <v>223</v>
      </c>
      <c r="D34" s="92"/>
      <c r="E34" s="91"/>
      <c r="F34" s="452"/>
      <c r="G34" s="403"/>
      <c r="H34" s="403"/>
      <c r="I34" s="438"/>
      <c r="J34" s="82"/>
      <c r="K34" s="69" t="str">
        <f>K31</f>
        <v>A-04</v>
      </c>
      <c r="L34" s="93" t="s">
        <v>269</v>
      </c>
      <c r="M34" s="92"/>
      <c r="N34" s="91"/>
      <c r="O34" s="452"/>
      <c r="P34" s="403"/>
      <c r="Q34" s="403"/>
      <c r="R34" s="438"/>
      <c r="S34" s="64"/>
      <c r="T34" s="87" t="str">
        <f>IF(ISBLANK(D34),"",B34)</f>
        <v/>
      </c>
      <c r="U34" s="84" t="str">
        <f>IF(ISBLANK(D34),"",C34)</f>
        <v/>
      </c>
      <c r="V34" s="84" t="str">
        <f>IF(ISBLANK(D34),"",F34)</f>
        <v/>
      </c>
      <c r="W34" s="209" t="str">
        <f t="shared" ref="W34:W50" si="29">IF(ISBLANK(M34),"",K34)</f>
        <v/>
      </c>
      <c r="X34" s="84" t="str">
        <f t="shared" ref="X34:X50" si="30">IF(ISBLANK(M34),"",L34)</f>
        <v/>
      </c>
      <c r="Y34" s="210" t="str">
        <f t="shared" ref="Y34:Y50" si="31">IF(ISBLANK(M34),"",O34)</f>
        <v/>
      </c>
      <c r="Z34" s="64"/>
      <c r="AA34" s="87" t="str">
        <f t="shared" si="23"/>
        <v/>
      </c>
      <c r="AB34" s="84" t="str">
        <f t="shared" si="24"/>
        <v/>
      </c>
      <c r="AC34" s="84" t="str">
        <f t="shared" si="25"/>
        <v/>
      </c>
      <c r="AD34" s="209" t="str">
        <f t="shared" si="26"/>
        <v/>
      </c>
      <c r="AE34" s="84" t="str">
        <f t="shared" si="27"/>
        <v/>
      </c>
      <c r="AF34" s="210" t="str">
        <f t="shared" si="28"/>
        <v/>
      </c>
      <c r="AG34" s="64"/>
      <c r="AH34" s="64"/>
      <c r="AI34" s="64"/>
      <c r="AJ34" s="124"/>
      <c r="AK34" s="64"/>
      <c r="AL34" s="64"/>
      <c r="AM34" s="64"/>
      <c r="AN34" s="64"/>
      <c r="AO34" s="64"/>
      <c r="AP34" s="64"/>
      <c r="AQ34" s="64"/>
    </row>
    <row r="35" spans="1:43" ht="18" customHeight="1" x14ac:dyDescent="0.3">
      <c r="A35" s="35"/>
      <c r="B35" s="69" t="str">
        <f>B31</f>
        <v>A-03</v>
      </c>
      <c r="C35" s="93" t="s">
        <v>224</v>
      </c>
      <c r="D35" s="92"/>
      <c r="E35" s="91"/>
      <c r="F35" s="452"/>
      <c r="G35" s="403"/>
      <c r="H35" s="403"/>
      <c r="I35" s="438"/>
      <c r="J35" s="82"/>
      <c r="K35" s="69" t="str">
        <f>K31</f>
        <v>A-04</v>
      </c>
      <c r="L35" s="93" t="s">
        <v>270</v>
      </c>
      <c r="M35" s="92"/>
      <c r="N35" s="91"/>
      <c r="O35" s="452"/>
      <c r="P35" s="403"/>
      <c r="Q35" s="403"/>
      <c r="R35" s="438"/>
      <c r="S35" s="64"/>
      <c r="T35" s="87" t="str">
        <f>IF(ISBLANK(D35),"",B35)</f>
        <v/>
      </c>
      <c r="U35" s="84" t="str">
        <f t="shared" ref="U35:U50" si="32">IF(ISBLANK(D35),"",C35)</f>
        <v/>
      </c>
      <c r="V35" s="84" t="str">
        <f t="shared" ref="V35:V50" si="33">IF(ISBLANK(D35),"",F35)</f>
        <v/>
      </c>
      <c r="W35" s="209" t="str">
        <f t="shared" si="29"/>
        <v/>
      </c>
      <c r="X35" s="84" t="str">
        <f t="shared" si="30"/>
        <v/>
      </c>
      <c r="Y35" s="210" t="str">
        <f t="shared" si="31"/>
        <v/>
      </c>
      <c r="Z35" s="64"/>
      <c r="AA35" s="87" t="str">
        <f>IF(ISBLANK(E35),"",B35)</f>
        <v/>
      </c>
      <c r="AB35" s="84" t="str">
        <f>IF(ISBLANK(E35),"",L35)</f>
        <v/>
      </c>
      <c r="AC35" s="84" t="str">
        <f>IF(ISBLANK(E35),"",F35)</f>
        <v/>
      </c>
      <c r="AD35" s="209" t="str">
        <f>IF(ISBLANK(N35),"",K35)</f>
        <v/>
      </c>
      <c r="AE35" s="84" t="str">
        <f>IF(ISBLANK(N35),"",L35)</f>
        <v/>
      </c>
      <c r="AF35" s="210" t="str">
        <f>IF(ISBLANK(N35),"",O35)</f>
        <v/>
      </c>
      <c r="AG35" s="64"/>
      <c r="AH35" s="64"/>
      <c r="AI35" s="64"/>
      <c r="AJ35" s="124"/>
      <c r="AK35" s="64"/>
      <c r="AL35" s="64"/>
      <c r="AM35" s="64"/>
      <c r="AN35" s="64"/>
      <c r="AO35" s="64"/>
      <c r="AP35" s="64"/>
      <c r="AQ35" s="64"/>
    </row>
    <row r="36" spans="1:43" ht="18" customHeight="1" x14ac:dyDescent="0.3">
      <c r="A36" s="35"/>
      <c r="B36" s="69" t="str">
        <f>B31</f>
        <v>A-03</v>
      </c>
      <c r="C36" s="93" t="s">
        <v>225</v>
      </c>
      <c r="D36" s="92"/>
      <c r="E36" s="91"/>
      <c r="F36" s="452"/>
      <c r="G36" s="403"/>
      <c r="H36" s="403"/>
      <c r="I36" s="438"/>
      <c r="J36" s="82"/>
      <c r="K36" s="69" t="str">
        <f>K31</f>
        <v>A-04</v>
      </c>
      <c r="L36" s="93" t="s">
        <v>271</v>
      </c>
      <c r="M36" s="92"/>
      <c r="N36" s="91"/>
      <c r="O36" s="452"/>
      <c r="P36" s="403"/>
      <c r="Q36" s="403"/>
      <c r="R36" s="438"/>
      <c r="S36" s="64"/>
      <c r="T36" s="87" t="str">
        <f>IF(ISBLANK(D36),"",B36)</f>
        <v/>
      </c>
      <c r="U36" s="84" t="str">
        <f t="shared" si="32"/>
        <v/>
      </c>
      <c r="V36" s="84" t="str">
        <f t="shared" si="33"/>
        <v/>
      </c>
      <c r="W36" s="209" t="str">
        <f t="shared" si="29"/>
        <v/>
      </c>
      <c r="X36" s="84" t="str">
        <f t="shared" si="30"/>
        <v/>
      </c>
      <c r="Y36" s="210" t="str">
        <f t="shared" si="31"/>
        <v/>
      </c>
      <c r="Z36" s="64"/>
      <c r="AA36" s="87" t="str">
        <f t="shared" ref="AA36:AA50" si="34">IF(ISBLANK(E36),"",B36)</f>
        <v/>
      </c>
      <c r="AB36" s="84" t="str">
        <f t="shared" ref="AB36:AB50" si="35">IF(ISBLANK(E36),"",L36)</f>
        <v/>
      </c>
      <c r="AC36" s="84" t="str">
        <f t="shared" ref="AC36:AC50" si="36">IF(ISBLANK(E36),"",F36)</f>
        <v/>
      </c>
      <c r="AD36" s="209" t="str">
        <f t="shared" ref="AD36:AD50" si="37">IF(ISBLANK(N36),"",K36)</f>
        <v/>
      </c>
      <c r="AE36" s="84" t="str">
        <f t="shared" ref="AE36:AE50" si="38">IF(ISBLANK(N36),"",L36)</f>
        <v/>
      </c>
      <c r="AF36" s="210" t="str">
        <f t="shared" ref="AF36:AF50" si="39">IF(ISBLANK(N36),"",O36)</f>
        <v/>
      </c>
      <c r="AG36" s="64"/>
      <c r="AH36" s="64"/>
      <c r="AI36" s="64"/>
      <c r="AJ36" s="124"/>
      <c r="AK36" s="64"/>
      <c r="AL36" s="64"/>
      <c r="AM36" s="64"/>
      <c r="AN36" s="64"/>
      <c r="AO36" s="64"/>
      <c r="AP36" s="64"/>
      <c r="AQ36" s="64"/>
    </row>
    <row r="37" spans="1:43" ht="18" customHeight="1" x14ac:dyDescent="0.3">
      <c r="A37" s="35"/>
      <c r="B37" s="69" t="str">
        <f>B31</f>
        <v>A-03</v>
      </c>
      <c r="C37" s="93" t="s">
        <v>216</v>
      </c>
      <c r="D37" s="92"/>
      <c r="E37" s="91"/>
      <c r="F37" s="452"/>
      <c r="G37" s="403"/>
      <c r="H37" s="403"/>
      <c r="I37" s="438"/>
      <c r="J37" s="82"/>
      <c r="K37" s="69" t="str">
        <f>K31</f>
        <v>A-04</v>
      </c>
      <c r="L37" s="93" t="s">
        <v>272</v>
      </c>
      <c r="M37" s="92"/>
      <c r="N37" s="91"/>
      <c r="O37" s="452"/>
      <c r="P37" s="403"/>
      <c r="Q37" s="403"/>
      <c r="R37" s="438"/>
      <c r="S37" s="64"/>
      <c r="T37" s="87" t="str">
        <f>IF(ISBLANK(D37),"",B37)</f>
        <v/>
      </c>
      <c r="U37" s="84" t="str">
        <f t="shared" si="32"/>
        <v/>
      </c>
      <c r="V37" s="84" t="str">
        <f t="shared" si="33"/>
        <v/>
      </c>
      <c r="W37" s="209" t="str">
        <f t="shared" si="29"/>
        <v/>
      </c>
      <c r="X37" s="84" t="str">
        <f t="shared" si="30"/>
        <v/>
      </c>
      <c r="Y37" s="210" t="str">
        <f t="shared" si="31"/>
        <v/>
      </c>
      <c r="Z37" s="64"/>
      <c r="AA37" s="87" t="str">
        <f t="shared" si="34"/>
        <v/>
      </c>
      <c r="AB37" s="84" t="str">
        <f t="shared" si="35"/>
        <v/>
      </c>
      <c r="AC37" s="84" t="str">
        <f t="shared" si="36"/>
        <v/>
      </c>
      <c r="AD37" s="209" t="str">
        <f t="shared" si="37"/>
        <v/>
      </c>
      <c r="AE37" s="84" t="str">
        <f t="shared" si="38"/>
        <v/>
      </c>
      <c r="AF37" s="210" t="str">
        <f t="shared" si="39"/>
        <v/>
      </c>
      <c r="AG37" s="64"/>
      <c r="AH37" s="64"/>
      <c r="AI37" s="64"/>
      <c r="AJ37" s="124"/>
      <c r="AK37" s="64"/>
      <c r="AL37" s="64"/>
      <c r="AM37" s="64"/>
      <c r="AN37" s="64"/>
      <c r="AO37" s="64"/>
      <c r="AP37" s="64"/>
      <c r="AQ37" s="64"/>
    </row>
    <row r="38" spans="1:43" ht="18" customHeight="1" x14ac:dyDescent="0.3">
      <c r="A38" s="35"/>
      <c r="B38" s="69" t="str">
        <f>B31</f>
        <v>A-03</v>
      </c>
      <c r="C38" s="93" t="s">
        <v>226</v>
      </c>
      <c r="D38" s="92"/>
      <c r="E38" s="91"/>
      <c r="F38" s="452"/>
      <c r="G38" s="403"/>
      <c r="H38" s="403"/>
      <c r="I38" s="438"/>
      <c r="J38" s="82"/>
      <c r="K38" s="69" t="str">
        <f>K31</f>
        <v>A-04</v>
      </c>
      <c r="L38" s="93" t="s">
        <v>273</v>
      </c>
      <c r="M38" s="92"/>
      <c r="N38" s="91"/>
      <c r="O38" s="452"/>
      <c r="P38" s="403"/>
      <c r="Q38" s="403"/>
      <c r="R38" s="438"/>
      <c r="S38" s="64"/>
      <c r="T38" s="87"/>
      <c r="U38" s="84" t="str">
        <f t="shared" si="32"/>
        <v/>
      </c>
      <c r="V38" s="84" t="str">
        <f t="shared" si="33"/>
        <v/>
      </c>
      <c r="W38" s="209" t="str">
        <f t="shared" si="29"/>
        <v/>
      </c>
      <c r="X38" s="84" t="str">
        <f t="shared" si="30"/>
        <v/>
      </c>
      <c r="Y38" s="210" t="str">
        <f t="shared" si="31"/>
        <v/>
      </c>
      <c r="Z38" s="64"/>
      <c r="AA38" s="87" t="str">
        <f t="shared" si="34"/>
        <v/>
      </c>
      <c r="AB38" s="84" t="str">
        <f t="shared" si="35"/>
        <v/>
      </c>
      <c r="AC38" s="84" t="str">
        <f t="shared" si="36"/>
        <v/>
      </c>
      <c r="AD38" s="209" t="str">
        <f t="shared" si="37"/>
        <v/>
      </c>
      <c r="AE38" s="84" t="str">
        <f t="shared" si="38"/>
        <v/>
      </c>
      <c r="AF38" s="210" t="str">
        <f t="shared" si="39"/>
        <v/>
      </c>
      <c r="AG38" s="64"/>
      <c r="AH38" s="64"/>
      <c r="AI38" s="64"/>
      <c r="AJ38" s="124"/>
      <c r="AK38" s="64"/>
      <c r="AL38" s="64"/>
      <c r="AM38" s="64"/>
      <c r="AN38" s="64"/>
      <c r="AO38" s="64"/>
      <c r="AP38" s="64"/>
      <c r="AQ38" s="64"/>
    </row>
    <row r="39" spans="1:43" ht="18" customHeight="1" x14ac:dyDescent="0.3">
      <c r="A39" s="35"/>
      <c r="B39" s="69" t="str">
        <f>B31</f>
        <v>A-03</v>
      </c>
      <c r="C39" s="93" t="s">
        <v>227</v>
      </c>
      <c r="D39" s="92"/>
      <c r="E39" s="91"/>
      <c r="F39" s="452"/>
      <c r="G39" s="403"/>
      <c r="H39" s="403"/>
      <c r="I39" s="438"/>
      <c r="J39" s="82"/>
      <c r="K39" s="69" t="str">
        <f>K31</f>
        <v>A-04</v>
      </c>
      <c r="L39" s="93" t="s">
        <v>274</v>
      </c>
      <c r="M39" s="92"/>
      <c r="N39" s="91"/>
      <c r="O39" s="452"/>
      <c r="P39" s="403"/>
      <c r="Q39" s="403"/>
      <c r="R39" s="438"/>
      <c r="S39" s="64"/>
      <c r="T39" s="87"/>
      <c r="U39" s="84" t="str">
        <f t="shared" si="32"/>
        <v/>
      </c>
      <c r="V39" s="84" t="str">
        <f t="shared" si="33"/>
        <v/>
      </c>
      <c r="W39" s="209" t="str">
        <f t="shared" si="29"/>
        <v/>
      </c>
      <c r="X39" s="84" t="str">
        <f t="shared" si="30"/>
        <v/>
      </c>
      <c r="Y39" s="210" t="str">
        <f t="shared" si="31"/>
        <v/>
      </c>
      <c r="Z39" s="64"/>
      <c r="AA39" s="87" t="str">
        <f t="shared" si="34"/>
        <v/>
      </c>
      <c r="AB39" s="84" t="str">
        <f t="shared" si="35"/>
        <v/>
      </c>
      <c r="AC39" s="84" t="str">
        <f t="shared" si="36"/>
        <v/>
      </c>
      <c r="AD39" s="209" t="str">
        <f t="shared" si="37"/>
        <v/>
      </c>
      <c r="AE39" s="84" t="str">
        <f t="shared" si="38"/>
        <v/>
      </c>
      <c r="AF39" s="210" t="str">
        <f t="shared" si="39"/>
        <v/>
      </c>
      <c r="AG39" s="64"/>
      <c r="AH39" s="64"/>
      <c r="AI39" s="64"/>
      <c r="AJ39" s="124"/>
      <c r="AK39" s="64"/>
      <c r="AL39" s="64"/>
      <c r="AM39" s="64"/>
      <c r="AN39" s="64"/>
      <c r="AO39" s="64"/>
      <c r="AP39" s="64"/>
      <c r="AQ39" s="64"/>
    </row>
    <row r="40" spans="1:43" ht="18" customHeight="1" x14ac:dyDescent="0.3">
      <c r="A40" s="35"/>
      <c r="B40" s="69" t="str">
        <f>B31</f>
        <v>A-03</v>
      </c>
      <c r="C40" s="93" t="s">
        <v>228</v>
      </c>
      <c r="D40" s="92"/>
      <c r="E40" s="91"/>
      <c r="F40" s="452"/>
      <c r="G40" s="403"/>
      <c r="H40" s="403"/>
      <c r="I40" s="438"/>
      <c r="J40" s="82"/>
      <c r="K40" s="69" t="str">
        <f>K31</f>
        <v>A-04</v>
      </c>
      <c r="L40" s="93" t="s">
        <v>275</v>
      </c>
      <c r="M40" s="92"/>
      <c r="N40" s="91"/>
      <c r="O40" s="452"/>
      <c r="P40" s="403"/>
      <c r="Q40" s="403"/>
      <c r="R40" s="438"/>
      <c r="S40" s="64"/>
      <c r="T40" s="87"/>
      <c r="U40" s="84" t="str">
        <f t="shared" si="32"/>
        <v/>
      </c>
      <c r="V40" s="84" t="str">
        <f t="shared" si="33"/>
        <v/>
      </c>
      <c r="W40" s="209" t="str">
        <f t="shared" si="29"/>
        <v/>
      </c>
      <c r="X40" s="84" t="str">
        <f t="shared" si="30"/>
        <v/>
      </c>
      <c r="Y40" s="210" t="str">
        <f t="shared" si="31"/>
        <v/>
      </c>
      <c r="Z40" s="64"/>
      <c r="AA40" s="87" t="str">
        <f t="shared" si="34"/>
        <v/>
      </c>
      <c r="AB40" s="84" t="str">
        <f t="shared" si="35"/>
        <v/>
      </c>
      <c r="AC40" s="84" t="str">
        <f t="shared" si="36"/>
        <v/>
      </c>
      <c r="AD40" s="209" t="str">
        <f t="shared" si="37"/>
        <v/>
      </c>
      <c r="AE40" s="84" t="str">
        <f t="shared" si="38"/>
        <v/>
      </c>
      <c r="AF40" s="210" t="str">
        <f t="shared" si="39"/>
        <v/>
      </c>
      <c r="AG40" s="64"/>
      <c r="AH40" s="64"/>
      <c r="AI40" s="64"/>
      <c r="AJ40" s="124"/>
      <c r="AK40" s="64"/>
      <c r="AL40" s="64"/>
      <c r="AM40" s="64"/>
      <c r="AN40" s="64"/>
      <c r="AO40" s="64"/>
      <c r="AP40" s="64"/>
      <c r="AQ40" s="64"/>
    </row>
    <row r="41" spans="1:43" ht="18" customHeight="1" x14ac:dyDescent="0.3">
      <c r="A41" s="35"/>
      <c r="B41" s="69" t="str">
        <f>B31</f>
        <v>A-03</v>
      </c>
      <c r="C41" s="93" t="s">
        <v>229</v>
      </c>
      <c r="D41" s="92"/>
      <c r="E41" s="91"/>
      <c r="F41" s="452"/>
      <c r="G41" s="403"/>
      <c r="H41" s="403"/>
      <c r="I41" s="438"/>
      <c r="J41" s="82"/>
      <c r="K41" s="69" t="str">
        <f>K31</f>
        <v>A-04</v>
      </c>
      <c r="L41" s="93"/>
      <c r="M41" s="92"/>
      <c r="N41" s="91"/>
      <c r="O41" s="452"/>
      <c r="P41" s="403"/>
      <c r="Q41" s="403"/>
      <c r="R41" s="438"/>
      <c r="S41" s="64"/>
      <c r="T41" s="87"/>
      <c r="U41" s="84" t="str">
        <f t="shared" si="32"/>
        <v/>
      </c>
      <c r="V41" s="84" t="str">
        <f t="shared" si="33"/>
        <v/>
      </c>
      <c r="W41" s="209" t="str">
        <f t="shared" si="29"/>
        <v/>
      </c>
      <c r="X41" s="84" t="str">
        <f t="shared" si="30"/>
        <v/>
      </c>
      <c r="Y41" s="210" t="str">
        <f t="shared" si="31"/>
        <v/>
      </c>
      <c r="Z41" s="64"/>
      <c r="AA41" s="87" t="str">
        <f t="shared" si="34"/>
        <v/>
      </c>
      <c r="AB41" s="84" t="str">
        <f t="shared" si="35"/>
        <v/>
      </c>
      <c r="AC41" s="84" t="str">
        <f t="shared" si="36"/>
        <v/>
      </c>
      <c r="AD41" s="209" t="str">
        <f t="shared" si="37"/>
        <v/>
      </c>
      <c r="AE41" s="84" t="str">
        <f t="shared" si="38"/>
        <v/>
      </c>
      <c r="AF41" s="210" t="str">
        <f t="shared" si="39"/>
        <v/>
      </c>
      <c r="AG41" s="64"/>
      <c r="AH41" s="64"/>
      <c r="AI41" s="64"/>
      <c r="AJ41" s="124"/>
      <c r="AK41" s="64"/>
      <c r="AL41" s="64"/>
      <c r="AM41" s="64"/>
      <c r="AN41" s="64"/>
      <c r="AO41" s="64"/>
      <c r="AP41" s="64"/>
      <c r="AQ41" s="64"/>
    </row>
    <row r="42" spans="1:43" ht="18" customHeight="1" x14ac:dyDescent="0.3">
      <c r="A42" s="35"/>
      <c r="B42" s="69" t="str">
        <f>B31</f>
        <v>A-03</v>
      </c>
      <c r="C42" s="93" t="s">
        <v>230</v>
      </c>
      <c r="D42" s="92"/>
      <c r="E42" s="91"/>
      <c r="F42" s="452"/>
      <c r="G42" s="403"/>
      <c r="H42" s="403"/>
      <c r="I42" s="438"/>
      <c r="J42" s="82"/>
      <c r="K42" s="69" t="str">
        <f>K31</f>
        <v>A-04</v>
      </c>
      <c r="L42" s="93"/>
      <c r="M42" s="92"/>
      <c r="N42" s="91"/>
      <c r="O42" s="452"/>
      <c r="P42" s="403"/>
      <c r="Q42" s="403"/>
      <c r="R42" s="438"/>
      <c r="S42" s="64"/>
      <c r="T42" s="87"/>
      <c r="U42" s="84" t="str">
        <f t="shared" si="32"/>
        <v/>
      </c>
      <c r="V42" s="84" t="str">
        <f t="shared" si="33"/>
        <v/>
      </c>
      <c r="W42" s="209" t="str">
        <f t="shared" si="29"/>
        <v/>
      </c>
      <c r="X42" s="84" t="str">
        <f t="shared" si="30"/>
        <v/>
      </c>
      <c r="Y42" s="210" t="str">
        <f t="shared" si="31"/>
        <v/>
      </c>
      <c r="Z42" s="64"/>
      <c r="AA42" s="87" t="str">
        <f t="shared" si="34"/>
        <v/>
      </c>
      <c r="AB42" s="84" t="str">
        <f t="shared" si="35"/>
        <v/>
      </c>
      <c r="AC42" s="84" t="str">
        <f t="shared" si="36"/>
        <v/>
      </c>
      <c r="AD42" s="209" t="str">
        <f t="shared" si="37"/>
        <v/>
      </c>
      <c r="AE42" s="84" t="str">
        <f t="shared" si="38"/>
        <v/>
      </c>
      <c r="AF42" s="210" t="str">
        <f t="shared" si="39"/>
        <v/>
      </c>
      <c r="AG42" s="64"/>
      <c r="AH42" s="64"/>
      <c r="AI42" s="64"/>
      <c r="AJ42" s="124"/>
      <c r="AK42" s="64"/>
      <c r="AL42" s="64"/>
      <c r="AM42" s="64"/>
      <c r="AN42" s="64"/>
      <c r="AO42" s="64"/>
      <c r="AP42" s="64"/>
      <c r="AQ42" s="64"/>
    </row>
    <row r="43" spans="1:43" ht="18" customHeight="1" x14ac:dyDescent="0.3">
      <c r="A43" s="35"/>
      <c r="B43" s="69" t="str">
        <f>B31</f>
        <v>A-03</v>
      </c>
      <c r="C43" s="93" t="s">
        <v>231</v>
      </c>
      <c r="D43" s="92"/>
      <c r="E43" s="91"/>
      <c r="F43" s="452"/>
      <c r="G43" s="403"/>
      <c r="H43" s="403"/>
      <c r="I43" s="438"/>
      <c r="J43" s="82"/>
      <c r="K43" s="69" t="str">
        <f>K31</f>
        <v>A-04</v>
      </c>
      <c r="L43" s="93"/>
      <c r="M43" s="92"/>
      <c r="N43" s="91"/>
      <c r="O43" s="452"/>
      <c r="P43" s="403"/>
      <c r="Q43" s="403"/>
      <c r="R43" s="438"/>
      <c r="S43" s="64"/>
      <c r="T43" s="87"/>
      <c r="U43" s="84" t="str">
        <f t="shared" si="32"/>
        <v/>
      </c>
      <c r="V43" s="84" t="str">
        <f t="shared" si="33"/>
        <v/>
      </c>
      <c r="W43" s="209" t="str">
        <f t="shared" si="29"/>
        <v/>
      </c>
      <c r="X43" s="84" t="str">
        <f t="shared" si="30"/>
        <v/>
      </c>
      <c r="Y43" s="210" t="str">
        <f t="shared" si="31"/>
        <v/>
      </c>
      <c r="Z43" s="64"/>
      <c r="AA43" s="87" t="str">
        <f t="shared" si="34"/>
        <v/>
      </c>
      <c r="AB43" s="84" t="str">
        <f t="shared" si="35"/>
        <v/>
      </c>
      <c r="AC43" s="84" t="str">
        <f t="shared" si="36"/>
        <v/>
      </c>
      <c r="AD43" s="209" t="str">
        <f t="shared" si="37"/>
        <v/>
      </c>
      <c r="AE43" s="84" t="str">
        <f t="shared" si="38"/>
        <v/>
      </c>
      <c r="AF43" s="210" t="str">
        <f t="shared" si="39"/>
        <v/>
      </c>
      <c r="AG43" s="64"/>
      <c r="AH43" s="64"/>
      <c r="AI43" s="64"/>
      <c r="AJ43" s="124"/>
      <c r="AK43" s="64"/>
      <c r="AL43" s="64"/>
      <c r="AM43" s="64"/>
      <c r="AN43" s="64"/>
      <c r="AO43" s="64"/>
      <c r="AP43" s="64"/>
      <c r="AQ43" s="64"/>
    </row>
    <row r="44" spans="1:43" ht="18" customHeight="1" x14ac:dyDescent="0.3">
      <c r="A44" s="35"/>
      <c r="B44" s="69" t="str">
        <f>B31</f>
        <v>A-03</v>
      </c>
      <c r="C44" s="93"/>
      <c r="D44" s="92"/>
      <c r="E44" s="91"/>
      <c r="F44" s="452"/>
      <c r="G44" s="403"/>
      <c r="H44" s="403"/>
      <c r="I44" s="438"/>
      <c r="J44" s="82"/>
      <c r="K44" s="69" t="str">
        <f>K31</f>
        <v>A-04</v>
      </c>
      <c r="L44" s="93"/>
      <c r="M44" s="92"/>
      <c r="N44" s="91"/>
      <c r="O44" s="452"/>
      <c r="P44" s="403"/>
      <c r="Q44" s="403"/>
      <c r="R44" s="438"/>
      <c r="S44" s="64"/>
      <c r="T44" s="87"/>
      <c r="U44" s="84" t="str">
        <f t="shared" si="32"/>
        <v/>
      </c>
      <c r="V44" s="84" t="str">
        <f t="shared" si="33"/>
        <v/>
      </c>
      <c r="W44" s="209" t="str">
        <f t="shared" si="29"/>
        <v/>
      </c>
      <c r="X44" s="84" t="str">
        <f t="shared" si="30"/>
        <v/>
      </c>
      <c r="Y44" s="210" t="str">
        <f t="shared" si="31"/>
        <v/>
      </c>
      <c r="Z44" s="64"/>
      <c r="AA44" s="87" t="str">
        <f t="shared" si="34"/>
        <v/>
      </c>
      <c r="AB44" s="84" t="str">
        <f t="shared" si="35"/>
        <v/>
      </c>
      <c r="AC44" s="84" t="str">
        <f t="shared" si="36"/>
        <v/>
      </c>
      <c r="AD44" s="209" t="str">
        <f t="shared" si="37"/>
        <v/>
      </c>
      <c r="AE44" s="84" t="str">
        <f t="shared" si="38"/>
        <v/>
      </c>
      <c r="AF44" s="210" t="str">
        <f t="shared" si="39"/>
        <v/>
      </c>
      <c r="AG44" s="64"/>
      <c r="AH44" s="64"/>
      <c r="AI44" s="64"/>
      <c r="AJ44" s="124"/>
      <c r="AK44" s="64"/>
      <c r="AL44" s="64"/>
      <c r="AM44" s="64"/>
      <c r="AN44" s="64"/>
      <c r="AO44" s="64"/>
      <c r="AP44" s="64"/>
      <c r="AQ44" s="64"/>
    </row>
    <row r="45" spans="1:43" ht="18" customHeight="1" x14ac:dyDescent="0.3">
      <c r="A45" s="35"/>
      <c r="B45" s="69" t="str">
        <f>B31</f>
        <v>A-03</v>
      </c>
      <c r="C45" s="93"/>
      <c r="D45" s="92"/>
      <c r="E45" s="91"/>
      <c r="F45" s="452"/>
      <c r="G45" s="403"/>
      <c r="H45" s="403"/>
      <c r="I45" s="438"/>
      <c r="J45" s="82"/>
      <c r="K45" s="69" t="str">
        <f>K31</f>
        <v>A-04</v>
      </c>
      <c r="L45" s="93"/>
      <c r="M45" s="92"/>
      <c r="N45" s="91"/>
      <c r="O45" s="452"/>
      <c r="P45" s="403"/>
      <c r="Q45" s="403"/>
      <c r="R45" s="438"/>
      <c r="S45" s="64"/>
      <c r="T45" s="87"/>
      <c r="U45" s="84" t="str">
        <f t="shared" si="32"/>
        <v/>
      </c>
      <c r="V45" s="84" t="str">
        <f t="shared" si="33"/>
        <v/>
      </c>
      <c r="W45" s="209" t="str">
        <f t="shared" si="29"/>
        <v/>
      </c>
      <c r="X45" s="84" t="str">
        <f t="shared" si="30"/>
        <v/>
      </c>
      <c r="Y45" s="210" t="str">
        <f t="shared" si="31"/>
        <v/>
      </c>
      <c r="Z45" s="64"/>
      <c r="AA45" s="87" t="str">
        <f t="shared" si="34"/>
        <v/>
      </c>
      <c r="AB45" s="84" t="str">
        <f t="shared" si="35"/>
        <v/>
      </c>
      <c r="AC45" s="84" t="str">
        <f t="shared" si="36"/>
        <v/>
      </c>
      <c r="AD45" s="209" t="str">
        <f t="shared" si="37"/>
        <v/>
      </c>
      <c r="AE45" s="84" t="str">
        <f t="shared" si="38"/>
        <v/>
      </c>
      <c r="AF45" s="210" t="str">
        <f t="shared" si="39"/>
        <v/>
      </c>
      <c r="AG45" s="64"/>
      <c r="AH45" s="64"/>
      <c r="AI45" s="64"/>
      <c r="AJ45" s="124"/>
      <c r="AK45" s="64"/>
      <c r="AL45" s="64"/>
      <c r="AM45" s="64"/>
      <c r="AN45" s="64"/>
      <c r="AO45" s="64"/>
      <c r="AP45" s="64"/>
      <c r="AQ45" s="64"/>
    </row>
    <row r="46" spans="1:43" ht="18" customHeight="1" x14ac:dyDescent="0.3">
      <c r="A46" s="35"/>
      <c r="B46" s="69" t="str">
        <f>B31</f>
        <v>A-03</v>
      </c>
      <c r="C46" s="93"/>
      <c r="D46" s="92"/>
      <c r="E46" s="91"/>
      <c r="F46" s="452"/>
      <c r="G46" s="403"/>
      <c r="H46" s="403"/>
      <c r="I46" s="438"/>
      <c r="J46" s="82"/>
      <c r="K46" s="69" t="str">
        <f>K31</f>
        <v>A-04</v>
      </c>
      <c r="L46" s="93"/>
      <c r="M46" s="92"/>
      <c r="N46" s="91"/>
      <c r="O46" s="452"/>
      <c r="P46" s="403"/>
      <c r="Q46" s="403"/>
      <c r="R46" s="438"/>
      <c r="S46" s="64"/>
      <c r="T46" s="87"/>
      <c r="U46" s="84" t="str">
        <f t="shared" si="32"/>
        <v/>
      </c>
      <c r="V46" s="84" t="str">
        <f t="shared" si="33"/>
        <v/>
      </c>
      <c r="W46" s="209" t="str">
        <f t="shared" si="29"/>
        <v/>
      </c>
      <c r="X46" s="84" t="str">
        <f t="shared" si="30"/>
        <v/>
      </c>
      <c r="Y46" s="210" t="str">
        <f t="shared" si="31"/>
        <v/>
      </c>
      <c r="Z46" s="64"/>
      <c r="AA46" s="87" t="str">
        <f t="shared" si="34"/>
        <v/>
      </c>
      <c r="AB46" s="84" t="str">
        <f t="shared" si="35"/>
        <v/>
      </c>
      <c r="AC46" s="84" t="str">
        <f t="shared" si="36"/>
        <v/>
      </c>
      <c r="AD46" s="209" t="str">
        <f t="shared" si="37"/>
        <v/>
      </c>
      <c r="AE46" s="84" t="str">
        <f t="shared" si="38"/>
        <v/>
      </c>
      <c r="AF46" s="210" t="str">
        <f t="shared" si="39"/>
        <v/>
      </c>
      <c r="AG46" s="64"/>
      <c r="AH46" s="64"/>
      <c r="AI46" s="64"/>
      <c r="AJ46" s="124"/>
      <c r="AK46" s="64"/>
      <c r="AL46" s="64"/>
      <c r="AM46" s="64"/>
      <c r="AN46" s="64"/>
      <c r="AO46" s="64"/>
      <c r="AP46" s="64"/>
      <c r="AQ46" s="64"/>
    </row>
    <row r="47" spans="1:43" ht="18" customHeight="1" x14ac:dyDescent="0.3">
      <c r="A47" s="35"/>
      <c r="B47" s="69" t="str">
        <f>B31</f>
        <v>A-03</v>
      </c>
      <c r="C47" s="93"/>
      <c r="D47" s="92"/>
      <c r="E47" s="91"/>
      <c r="F47" s="452"/>
      <c r="G47" s="403"/>
      <c r="H47" s="403"/>
      <c r="I47" s="438"/>
      <c r="J47" s="82"/>
      <c r="K47" s="69" t="str">
        <f>K31</f>
        <v>A-04</v>
      </c>
      <c r="L47" s="93"/>
      <c r="M47" s="92"/>
      <c r="N47" s="91"/>
      <c r="O47" s="452"/>
      <c r="P47" s="403"/>
      <c r="Q47" s="403"/>
      <c r="R47" s="438"/>
      <c r="S47" s="64"/>
      <c r="T47" s="87"/>
      <c r="U47" s="84" t="str">
        <f t="shared" si="32"/>
        <v/>
      </c>
      <c r="V47" s="84" t="str">
        <f t="shared" si="33"/>
        <v/>
      </c>
      <c r="W47" s="209" t="str">
        <f t="shared" si="29"/>
        <v/>
      </c>
      <c r="X47" s="84" t="str">
        <f t="shared" si="30"/>
        <v/>
      </c>
      <c r="Y47" s="210" t="str">
        <f t="shared" si="31"/>
        <v/>
      </c>
      <c r="Z47" s="64"/>
      <c r="AA47" s="87" t="str">
        <f t="shared" si="34"/>
        <v/>
      </c>
      <c r="AB47" s="84" t="str">
        <f t="shared" si="35"/>
        <v/>
      </c>
      <c r="AC47" s="84" t="str">
        <f t="shared" si="36"/>
        <v/>
      </c>
      <c r="AD47" s="209" t="str">
        <f t="shared" si="37"/>
        <v/>
      </c>
      <c r="AE47" s="84" t="str">
        <f t="shared" si="38"/>
        <v/>
      </c>
      <c r="AF47" s="210" t="str">
        <f t="shared" si="39"/>
        <v/>
      </c>
      <c r="AG47" s="64"/>
      <c r="AH47" s="64"/>
      <c r="AI47" s="64"/>
      <c r="AJ47" s="124"/>
      <c r="AK47" s="64"/>
      <c r="AL47" s="64"/>
      <c r="AM47" s="64"/>
      <c r="AN47" s="64"/>
      <c r="AO47" s="64"/>
      <c r="AP47" s="64"/>
      <c r="AQ47" s="64"/>
    </row>
    <row r="48" spans="1:43" ht="18" customHeight="1" x14ac:dyDescent="0.3">
      <c r="A48" s="35"/>
      <c r="B48" s="69" t="str">
        <f>B31</f>
        <v>A-03</v>
      </c>
      <c r="C48" s="93"/>
      <c r="D48" s="92"/>
      <c r="E48" s="91"/>
      <c r="F48" s="452"/>
      <c r="G48" s="403"/>
      <c r="H48" s="403"/>
      <c r="I48" s="438"/>
      <c r="J48" s="82"/>
      <c r="K48" s="69" t="str">
        <f>K31</f>
        <v>A-04</v>
      </c>
      <c r="L48" s="93"/>
      <c r="M48" s="92"/>
      <c r="N48" s="91"/>
      <c r="O48" s="452"/>
      <c r="P48" s="403"/>
      <c r="Q48" s="403"/>
      <c r="R48" s="438"/>
      <c r="S48" s="64"/>
      <c r="T48" s="87"/>
      <c r="U48" s="84" t="str">
        <f t="shared" si="32"/>
        <v/>
      </c>
      <c r="V48" s="84" t="str">
        <f t="shared" si="33"/>
        <v/>
      </c>
      <c r="W48" s="209" t="str">
        <f t="shared" si="29"/>
        <v/>
      </c>
      <c r="X48" s="84" t="str">
        <f t="shared" si="30"/>
        <v/>
      </c>
      <c r="Y48" s="210" t="str">
        <f t="shared" si="31"/>
        <v/>
      </c>
      <c r="Z48" s="64"/>
      <c r="AA48" s="87" t="str">
        <f t="shared" si="34"/>
        <v/>
      </c>
      <c r="AB48" s="84" t="str">
        <f t="shared" si="35"/>
        <v/>
      </c>
      <c r="AC48" s="84" t="str">
        <f t="shared" si="36"/>
        <v/>
      </c>
      <c r="AD48" s="209" t="str">
        <f t="shared" si="37"/>
        <v/>
      </c>
      <c r="AE48" s="84" t="str">
        <f t="shared" si="38"/>
        <v/>
      </c>
      <c r="AF48" s="210" t="str">
        <f t="shared" si="39"/>
        <v/>
      </c>
      <c r="AG48" s="64"/>
      <c r="AH48" s="64"/>
      <c r="AI48" s="64"/>
      <c r="AJ48" s="124"/>
      <c r="AK48" s="64"/>
      <c r="AL48" s="64"/>
      <c r="AM48" s="64"/>
      <c r="AN48" s="64"/>
      <c r="AO48" s="64"/>
      <c r="AP48" s="64"/>
      <c r="AQ48" s="64"/>
    </row>
    <row r="49" spans="1:43" ht="18" customHeight="1" x14ac:dyDescent="0.3">
      <c r="A49" s="35"/>
      <c r="B49" s="69" t="str">
        <f>B31</f>
        <v>A-03</v>
      </c>
      <c r="C49" s="93"/>
      <c r="D49" s="92"/>
      <c r="E49" s="91"/>
      <c r="F49" s="452"/>
      <c r="G49" s="403"/>
      <c r="H49" s="403"/>
      <c r="I49" s="438"/>
      <c r="J49" s="82"/>
      <c r="K49" s="69" t="str">
        <f>K31</f>
        <v>A-04</v>
      </c>
      <c r="L49" s="93"/>
      <c r="M49" s="92"/>
      <c r="N49" s="91"/>
      <c r="O49" s="452"/>
      <c r="P49" s="403"/>
      <c r="Q49" s="403"/>
      <c r="R49" s="438"/>
      <c r="S49" s="64"/>
      <c r="T49" s="87"/>
      <c r="U49" s="84" t="str">
        <f t="shared" si="32"/>
        <v/>
      </c>
      <c r="V49" s="84" t="str">
        <f t="shared" si="33"/>
        <v/>
      </c>
      <c r="W49" s="209" t="str">
        <f t="shared" si="29"/>
        <v/>
      </c>
      <c r="X49" s="84" t="str">
        <f t="shared" si="30"/>
        <v/>
      </c>
      <c r="Y49" s="210" t="str">
        <f t="shared" si="31"/>
        <v/>
      </c>
      <c r="Z49" s="64"/>
      <c r="AA49" s="87" t="str">
        <f t="shared" si="34"/>
        <v/>
      </c>
      <c r="AB49" s="84" t="str">
        <f t="shared" si="35"/>
        <v/>
      </c>
      <c r="AC49" s="84" t="str">
        <f t="shared" si="36"/>
        <v/>
      </c>
      <c r="AD49" s="209" t="str">
        <f t="shared" si="37"/>
        <v/>
      </c>
      <c r="AE49" s="84" t="str">
        <f t="shared" si="38"/>
        <v/>
      </c>
      <c r="AF49" s="210" t="str">
        <f t="shared" si="39"/>
        <v/>
      </c>
      <c r="AG49" s="64"/>
      <c r="AH49" s="64"/>
      <c r="AI49" s="64"/>
      <c r="AJ49" s="124"/>
      <c r="AK49" s="64"/>
      <c r="AL49" s="64"/>
      <c r="AM49" s="64"/>
      <c r="AN49" s="64"/>
      <c r="AO49" s="64"/>
      <c r="AP49" s="64"/>
      <c r="AQ49" s="64"/>
    </row>
    <row r="50" spans="1:43" ht="18" customHeight="1" x14ac:dyDescent="0.3">
      <c r="A50" s="35"/>
      <c r="B50" s="69" t="str">
        <f>B31</f>
        <v>A-03</v>
      </c>
      <c r="C50" s="81"/>
      <c r="D50" s="80"/>
      <c r="E50" s="79"/>
      <c r="F50" s="457"/>
      <c r="G50" s="467"/>
      <c r="H50" s="467"/>
      <c r="I50" s="446"/>
      <c r="J50" s="82"/>
      <c r="K50" s="69" t="str">
        <f>K31</f>
        <v>A-04</v>
      </c>
      <c r="L50" s="81" t="e">
        <f>#REF!</f>
        <v>#REF!</v>
      </c>
      <c r="M50" s="80"/>
      <c r="N50" s="79"/>
      <c r="O50" s="457"/>
      <c r="P50" s="467"/>
      <c r="Q50" s="467"/>
      <c r="R50" s="446"/>
      <c r="S50" s="64"/>
      <c r="T50" s="87"/>
      <c r="U50" s="84" t="str">
        <f t="shared" si="32"/>
        <v/>
      </c>
      <c r="V50" s="84" t="str">
        <f t="shared" si="33"/>
        <v/>
      </c>
      <c r="W50" s="209" t="str">
        <f t="shared" si="29"/>
        <v/>
      </c>
      <c r="X50" s="84" t="str">
        <f t="shared" si="30"/>
        <v/>
      </c>
      <c r="Y50" s="210" t="str">
        <f t="shared" si="31"/>
        <v/>
      </c>
      <c r="Z50" s="64"/>
      <c r="AA50" s="87" t="str">
        <f t="shared" si="34"/>
        <v/>
      </c>
      <c r="AB50" s="84" t="str">
        <f t="shared" si="35"/>
        <v/>
      </c>
      <c r="AC50" s="84" t="str">
        <f t="shared" si="36"/>
        <v/>
      </c>
      <c r="AD50" s="209" t="str">
        <f t="shared" si="37"/>
        <v/>
      </c>
      <c r="AE50" s="84" t="str">
        <f t="shared" si="38"/>
        <v/>
      </c>
      <c r="AF50" s="210" t="str">
        <f t="shared" si="39"/>
        <v/>
      </c>
      <c r="AG50" s="64"/>
      <c r="AH50" s="64"/>
      <c r="AI50" s="64"/>
      <c r="AJ50" s="124"/>
      <c r="AK50" s="64"/>
      <c r="AL50" s="64"/>
      <c r="AM50" s="64"/>
      <c r="AN50" s="64"/>
      <c r="AO50" s="64"/>
      <c r="AP50" s="64"/>
      <c r="AQ50" s="64"/>
    </row>
    <row r="51" spans="1:43" ht="18" customHeight="1" thickBot="1" x14ac:dyDescent="0.35">
      <c r="A51" s="35"/>
      <c r="B51" s="116" t="s">
        <v>252</v>
      </c>
      <c r="C51" s="215" t="s">
        <v>232</v>
      </c>
      <c r="D51" s="111"/>
      <c r="E51" s="110"/>
      <c r="F51" s="110"/>
      <c r="G51" s="110"/>
      <c r="H51" s="217">
        <f>AI17</f>
        <v>1</v>
      </c>
      <c r="I51" s="109">
        <f>AJ17</f>
        <v>1</v>
      </c>
      <c r="J51" s="114"/>
      <c r="K51" s="113" t="s">
        <v>253</v>
      </c>
      <c r="L51" s="215" t="s">
        <v>276</v>
      </c>
      <c r="M51" s="111"/>
      <c r="N51" s="110"/>
      <c r="O51" s="110"/>
      <c r="P51" s="110"/>
      <c r="Q51" s="217">
        <f>AI18</f>
        <v>1</v>
      </c>
      <c r="R51" s="109">
        <f>AJ18</f>
        <v>1</v>
      </c>
      <c r="S51" s="64"/>
      <c r="T51" s="104"/>
      <c r="U51" s="102"/>
      <c r="V51" s="101"/>
      <c r="W51" s="102"/>
      <c r="X51" s="102"/>
      <c r="Y51" s="211"/>
      <c r="Z51" s="64"/>
      <c r="AA51" s="104"/>
      <c r="AB51" s="102"/>
      <c r="AC51" s="101"/>
      <c r="AD51" s="102"/>
      <c r="AE51" s="102"/>
      <c r="AF51" s="211"/>
      <c r="AG51" s="64"/>
      <c r="AH51" s="64"/>
      <c r="AI51" s="64"/>
      <c r="AJ51" s="124"/>
      <c r="AK51" s="64"/>
      <c r="AL51" s="64"/>
      <c r="AM51" s="64"/>
      <c r="AN51" s="64"/>
      <c r="AO51" s="64"/>
      <c r="AP51" s="64"/>
      <c r="AQ51" s="64"/>
    </row>
    <row r="52" spans="1:43" ht="18" customHeight="1" thickBot="1" x14ac:dyDescent="0.4">
      <c r="A52" s="35"/>
      <c r="B52" s="69" t="str">
        <f>B51</f>
        <v>A-05</v>
      </c>
      <c r="C52" s="107" t="s">
        <v>46</v>
      </c>
      <c r="D52" s="174" t="s">
        <v>154</v>
      </c>
      <c r="E52" s="175" t="s">
        <v>153</v>
      </c>
      <c r="F52" s="453" t="s">
        <v>45</v>
      </c>
      <c r="G52" s="453"/>
      <c r="H52" s="453"/>
      <c r="I52" s="454"/>
      <c r="J52" s="108"/>
      <c r="K52" s="69" t="str">
        <f>K51</f>
        <v>A-06</v>
      </c>
      <c r="L52" s="107" t="s">
        <v>46</v>
      </c>
      <c r="M52" s="174" t="s">
        <v>154</v>
      </c>
      <c r="N52" s="175" t="s">
        <v>153</v>
      </c>
      <c r="O52" s="453" t="s">
        <v>45</v>
      </c>
      <c r="P52" s="453"/>
      <c r="Q52" s="453"/>
      <c r="R52" s="454"/>
      <c r="S52" s="64"/>
      <c r="T52" s="216" t="str">
        <f>C51</f>
        <v>RESERVES SECHES</v>
      </c>
      <c r="U52" s="133"/>
      <c r="V52" s="133"/>
      <c r="W52" s="216" t="str">
        <f>L51</f>
        <v>CHAMBRES FROIDES POSITIVES</v>
      </c>
      <c r="X52" s="133"/>
      <c r="Y52" s="132"/>
      <c r="Z52" s="64"/>
      <c r="AA52" s="216" t="str">
        <f>C51</f>
        <v>RESERVES SECHES</v>
      </c>
      <c r="AB52" s="133"/>
      <c r="AC52" s="133"/>
      <c r="AD52" s="216" t="str">
        <f>L51</f>
        <v>CHAMBRES FROIDES POSITIVES</v>
      </c>
      <c r="AE52" s="133"/>
      <c r="AF52" s="132"/>
      <c r="AG52" s="64"/>
      <c r="AH52" s="64"/>
      <c r="AI52" s="64"/>
      <c r="AJ52" s="124"/>
      <c r="AK52" s="64"/>
      <c r="AL52" s="64"/>
      <c r="AM52" s="64"/>
      <c r="AN52" s="64"/>
      <c r="AO52" s="64"/>
      <c r="AP52" s="64"/>
      <c r="AQ52" s="64"/>
    </row>
    <row r="53" spans="1:43" ht="18" customHeight="1" x14ac:dyDescent="0.3">
      <c r="A53" s="35"/>
      <c r="B53" s="69" t="str">
        <f>B51</f>
        <v>A-05</v>
      </c>
      <c r="C53" s="99" t="s">
        <v>212</v>
      </c>
      <c r="D53" s="98"/>
      <c r="E53" s="97"/>
      <c r="F53" s="468"/>
      <c r="G53" s="408"/>
      <c r="H53" s="408"/>
      <c r="I53" s="469"/>
      <c r="J53" s="82"/>
      <c r="K53" s="69" t="str">
        <f>K51</f>
        <v>A-06</v>
      </c>
      <c r="L53" s="99" t="s">
        <v>212</v>
      </c>
      <c r="M53" s="98"/>
      <c r="N53" s="97"/>
      <c r="O53" s="468"/>
      <c r="P53" s="408"/>
      <c r="Q53" s="408"/>
      <c r="R53" s="469"/>
      <c r="S53" s="64"/>
      <c r="T53" s="87" t="str">
        <f>IF(ISBLANK(D53),"",B53)</f>
        <v/>
      </c>
      <c r="U53" s="84" t="str">
        <f>IF(ISBLANK(D53),"",C53)</f>
        <v/>
      </c>
      <c r="V53" s="84" t="str">
        <f>IF(ISBLANK(D53),"",F53)</f>
        <v/>
      </c>
      <c r="W53" s="209" t="str">
        <f>IF(ISBLANK(M53),"",K53)</f>
        <v/>
      </c>
      <c r="X53" s="84" t="str">
        <f>IF(ISBLANK(M53),"",L53)</f>
        <v/>
      </c>
      <c r="Y53" s="210" t="str">
        <f>IF(ISBLANK(M53),"",O53)</f>
        <v/>
      </c>
      <c r="Z53" s="64"/>
      <c r="AA53" s="87" t="str">
        <f t="shared" ref="AA53:AA54" si="40">IF(ISBLANK(E53),"",B53)</f>
        <v/>
      </c>
      <c r="AB53" s="84" t="str">
        <f t="shared" ref="AB53:AB54" si="41">IF(ISBLANK(E53),"",L53)</f>
        <v/>
      </c>
      <c r="AC53" s="84" t="str">
        <f t="shared" ref="AC53:AC54" si="42">IF(ISBLANK(E53),"",F53)</f>
        <v/>
      </c>
      <c r="AD53" s="209" t="str">
        <f t="shared" ref="AD53:AD54" si="43">IF(ISBLANK(N53),"",K53)</f>
        <v/>
      </c>
      <c r="AE53" s="84" t="str">
        <f t="shared" ref="AE53:AE54" si="44">IF(ISBLANK(N53),"",L53)</f>
        <v/>
      </c>
      <c r="AF53" s="210" t="str">
        <f t="shared" ref="AF53:AF54" si="45">IF(ISBLANK(N53),"",O53)</f>
        <v/>
      </c>
      <c r="AG53" s="64"/>
      <c r="AH53" s="64"/>
      <c r="AI53" s="64"/>
      <c r="AJ53" s="124"/>
      <c r="AK53" s="64"/>
      <c r="AL53" s="64"/>
      <c r="AM53" s="64"/>
      <c r="AN53" s="64"/>
      <c r="AO53" s="64"/>
      <c r="AP53" s="64"/>
      <c r="AQ53" s="64"/>
    </row>
    <row r="54" spans="1:43" ht="18" customHeight="1" x14ac:dyDescent="0.3">
      <c r="A54" s="35"/>
      <c r="B54" s="69" t="str">
        <f>B51</f>
        <v>A-05</v>
      </c>
      <c r="C54" s="93" t="s">
        <v>233</v>
      </c>
      <c r="D54" s="92"/>
      <c r="E54" s="91"/>
      <c r="F54" s="452"/>
      <c r="G54" s="403"/>
      <c r="H54" s="403"/>
      <c r="I54" s="438"/>
      <c r="J54" s="82"/>
      <c r="K54" s="69" t="str">
        <f>K51</f>
        <v>A-06</v>
      </c>
      <c r="L54" s="93" t="s">
        <v>246</v>
      </c>
      <c r="M54" s="92"/>
      <c r="N54" s="91"/>
      <c r="O54" s="452"/>
      <c r="P54" s="403"/>
      <c r="Q54" s="403"/>
      <c r="R54" s="438"/>
      <c r="S54" s="64"/>
      <c r="T54" s="87" t="str">
        <f>IF(ISBLANK(D54),"",B54)</f>
        <v/>
      </c>
      <c r="U54" s="84" t="str">
        <f>IF(ISBLANK(D54),"",C54)</f>
        <v/>
      </c>
      <c r="V54" s="84" t="str">
        <f>IF(ISBLANK(D54),"",F54)</f>
        <v/>
      </c>
      <c r="W54" s="209" t="str">
        <f t="shared" ref="W54:W70" si="46">IF(ISBLANK(M54),"",K54)</f>
        <v/>
      </c>
      <c r="X54" s="84" t="str">
        <f t="shared" ref="X54:X70" si="47">IF(ISBLANK(M54),"",L54)</f>
        <v/>
      </c>
      <c r="Y54" s="210" t="str">
        <f t="shared" ref="Y54:Y70" si="48">IF(ISBLANK(M54),"",O54)</f>
        <v/>
      </c>
      <c r="Z54" s="64"/>
      <c r="AA54" s="87" t="str">
        <f t="shared" si="40"/>
        <v/>
      </c>
      <c r="AB54" s="84" t="str">
        <f t="shared" si="41"/>
        <v/>
      </c>
      <c r="AC54" s="84" t="str">
        <f t="shared" si="42"/>
        <v/>
      </c>
      <c r="AD54" s="209" t="str">
        <f t="shared" si="43"/>
        <v/>
      </c>
      <c r="AE54" s="84" t="str">
        <f t="shared" si="44"/>
        <v/>
      </c>
      <c r="AF54" s="210" t="str">
        <f t="shared" si="45"/>
        <v/>
      </c>
      <c r="AG54" s="64"/>
      <c r="AH54" s="64"/>
      <c r="AI54" s="64"/>
      <c r="AJ54" s="124"/>
      <c r="AK54" s="64"/>
      <c r="AL54" s="64"/>
      <c r="AM54" s="64"/>
      <c r="AN54" s="64"/>
      <c r="AO54" s="64"/>
      <c r="AP54" s="64"/>
      <c r="AQ54" s="64"/>
    </row>
    <row r="55" spans="1:43" ht="18" customHeight="1" x14ac:dyDescent="0.3">
      <c r="A55" s="35"/>
      <c r="B55" s="69" t="str">
        <f>B51</f>
        <v>A-05</v>
      </c>
      <c r="C55" s="93" t="s">
        <v>234</v>
      </c>
      <c r="D55" s="92"/>
      <c r="E55" s="91"/>
      <c r="F55" s="452"/>
      <c r="G55" s="403"/>
      <c r="H55" s="403"/>
      <c r="I55" s="438"/>
      <c r="J55" s="82"/>
      <c r="K55" s="69" t="str">
        <f>K51</f>
        <v>A-06</v>
      </c>
      <c r="L55" s="93" t="s">
        <v>235</v>
      </c>
      <c r="M55" s="92"/>
      <c r="N55" s="91"/>
      <c r="O55" s="452"/>
      <c r="P55" s="403"/>
      <c r="Q55" s="403"/>
      <c r="R55" s="438"/>
      <c r="S55" s="64"/>
      <c r="T55" s="87" t="str">
        <f>IF(ISBLANK(D55),"",B55)</f>
        <v/>
      </c>
      <c r="U55" s="84" t="str">
        <f t="shared" ref="U55:U70" si="49">IF(ISBLANK(D55),"",C55)</f>
        <v/>
      </c>
      <c r="V55" s="84" t="str">
        <f t="shared" ref="V55:V70" si="50">IF(ISBLANK(D55),"",F55)</f>
        <v/>
      </c>
      <c r="W55" s="209" t="str">
        <f t="shared" si="46"/>
        <v/>
      </c>
      <c r="X55" s="84" t="str">
        <f t="shared" si="47"/>
        <v/>
      </c>
      <c r="Y55" s="210" t="str">
        <f t="shared" si="48"/>
        <v/>
      </c>
      <c r="Z55" s="64"/>
      <c r="AA55" s="87" t="str">
        <f>IF(ISBLANK(E55),"",B55)</f>
        <v/>
      </c>
      <c r="AB55" s="84" t="str">
        <f>IF(ISBLANK(E55),"",L55)</f>
        <v/>
      </c>
      <c r="AC55" s="84" t="str">
        <f>IF(ISBLANK(E55),"",F55)</f>
        <v/>
      </c>
      <c r="AD55" s="209" t="str">
        <f>IF(ISBLANK(N55),"",K55)</f>
        <v/>
      </c>
      <c r="AE55" s="84" t="str">
        <f>IF(ISBLANK(N55),"",L55)</f>
        <v/>
      </c>
      <c r="AF55" s="210" t="str">
        <f>IF(ISBLANK(N55),"",O55)</f>
        <v/>
      </c>
      <c r="AG55" s="64"/>
      <c r="AH55" s="64"/>
      <c r="AI55" s="64"/>
      <c r="AJ55" s="124"/>
      <c r="AK55" s="64"/>
      <c r="AL55" s="64"/>
      <c r="AM55" s="64"/>
      <c r="AN55" s="64"/>
      <c r="AO55" s="64"/>
      <c r="AP55" s="64"/>
      <c r="AQ55" s="64"/>
    </row>
    <row r="56" spans="1:43" ht="18" customHeight="1" x14ac:dyDescent="0.3">
      <c r="A56" s="35"/>
      <c r="B56" s="69" t="str">
        <f>B51</f>
        <v>A-05</v>
      </c>
      <c r="C56" s="93" t="s">
        <v>235</v>
      </c>
      <c r="D56" s="92"/>
      <c r="E56" s="91"/>
      <c r="F56" s="452"/>
      <c r="G56" s="403"/>
      <c r="H56" s="403"/>
      <c r="I56" s="438"/>
      <c r="J56" s="82"/>
      <c r="K56" s="69" t="str">
        <f>K51</f>
        <v>A-06</v>
      </c>
      <c r="L56" s="93" t="s">
        <v>277</v>
      </c>
      <c r="M56" s="92"/>
      <c r="N56" s="91"/>
      <c r="O56" s="452"/>
      <c r="P56" s="403"/>
      <c r="Q56" s="403"/>
      <c r="R56" s="438"/>
      <c r="S56" s="64"/>
      <c r="T56" s="87" t="str">
        <f>IF(ISBLANK(D56),"",B56)</f>
        <v/>
      </c>
      <c r="U56" s="84" t="str">
        <f t="shared" si="49"/>
        <v/>
      </c>
      <c r="V56" s="84" t="str">
        <f t="shared" si="50"/>
        <v/>
      </c>
      <c r="W56" s="209" t="str">
        <f t="shared" si="46"/>
        <v/>
      </c>
      <c r="X56" s="84" t="str">
        <f t="shared" si="47"/>
        <v/>
      </c>
      <c r="Y56" s="210" t="str">
        <f t="shared" si="48"/>
        <v/>
      </c>
      <c r="Z56" s="64"/>
      <c r="AA56" s="87" t="str">
        <f t="shared" ref="AA56:AA70" si="51">IF(ISBLANK(E56),"",B56)</f>
        <v/>
      </c>
      <c r="AB56" s="84" t="str">
        <f t="shared" ref="AB56:AB70" si="52">IF(ISBLANK(E56),"",L56)</f>
        <v/>
      </c>
      <c r="AC56" s="84" t="str">
        <f t="shared" ref="AC56:AC70" si="53">IF(ISBLANK(E56),"",F56)</f>
        <v/>
      </c>
      <c r="AD56" s="209" t="str">
        <f t="shared" ref="AD56:AD70" si="54">IF(ISBLANK(N56),"",K56)</f>
        <v/>
      </c>
      <c r="AE56" s="84" t="str">
        <f t="shared" ref="AE56:AE70" si="55">IF(ISBLANK(N56),"",L56)</f>
        <v/>
      </c>
      <c r="AF56" s="210" t="str">
        <f t="shared" ref="AF56:AF70" si="56">IF(ISBLANK(N56),"",O56)</f>
        <v/>
      </c>
      <c r="AG56" s="64"/>
      <c r="AH56" s="64"/>
      <c r="AI56" s="64"/>
      <c r="AJ56" s="124"/>
      <c r="AK56" s="64"/>
      <c r="AL56" s="64"/>
      <c r="AM56" s="64"/>
      <c r="AN56" s="64"/>
      <c r="AO56" s="64"/>
      <c r="AP56" s="64"/>
      <c r="AQ56" s="64"/>
    </row>
    <row r="57" spans="1:43" ht="18" customHeight="1" x14ac:dyDescent="0.3">
      <c r="A57" s="35"/>
      <c r="B57" s="69" t="str">
        <f>B51</f>
        <v>A-05</v>
      </c>
      <c r="C57" s="93" t="s">
        <v>236</v>
      </c>
      <c r="D57" s="92"/>
      <c r="E57" s="91"/>
      <c r="F57" s="452"/>
      <c r="G57" s="403"/>
      <c r="H57" s="403"/>
      <c r="I57" s="438"/>
      <c r="J57" s="82"/>
      <c r="K57" s="69" t="str">
        <f>K51</f>
        <v>A-06</v>
      </c>
      <c r="L57" s="93" t="s">
        <v>216</v>
      </c>
      <c r="M57" s="92"/>
      <c r="N57" s="91"/>
      <c r="O57" s="452"/>
      <c r="P57" s="403"/>
      <c r="Q57" s="403"/>
      <c r="R57" s="438"/>
      <c r="S57" s="64"/>
      <c r="T57" s="87" t="str">
        <f>IF(ISBLANK(D57),"",B57)</f>
        <v/>
      </c>
      <c r="U57" s="84" t="str">
        <f t="shared" si="49"/>
        <v/>
      </c>
      <c r="V57" s="84" t="str">
        <f t="shared" si="50"/>
        <v/>
      </c>
      <c r="W57" s="209" t="str">
        <f t="shared" si="46"/>
        <v/>
      </c>
      <c r="X57" s="84" t="str">
        <f t="shared" si="47"/>
        <v/>
      </c>
      <c r="Y57" s="210" t="str">
        <f t="shared" si="48"/>
        <v/>
      </c>
      <c r="Z57" s="64"/>
      <c r="AA57" s="87" t="str">
        <f t="shared" si="51"/>
        <v/>
      </c>
      <c r="AB57" s="84" t="str">
        <f t="shared" si="52"/>
        <v/>
      </c>
      <c r="AC57" s="84" t="str">
        <f t="shared" si="53"/>
        <v/>
      </c>
      <c r="AD57" s="209" t="str">
        <f t="shared" si="54"/>
        <v/>
      </c>
      <c r="AE57" s="84" t="str">
        <f t="shared" si="55"/>
        <v/>
      </c>
      <c r="AF57" s="210" t="str">
        <f t="shared" si="56"/>
        <v/>
      </c>
      <c r="AG57" s="64"/>
      <c r="AH57" s="64"/>
      <c r="AI57" s="64"/>
      <c r="AJ57" s="124"/>
      <c r="AK57" s="64"/>
      <c r="AL57" s="64"/>
      <c r="AM57" s="64"/>
      <c r="AN57" s="64"/>
      <c r="AO57" s="64"/>
      <c r="AP57" s="64"/>
      <c r="AQ57" s="64"/>
    </row>
    <row r="58" spans="1:43" ht="18" customHeight="1" x14ac:dyDescent="0.3">
      <c r="A58" s="35"/>
      <c r="B58" s="69" t="str">
        <f>B51</f>
        <v>A-05</v>
      </c>
      <c r="C58" s="93" t="s">
        <v>237</v>
      </c>
      <c r="D58" s="92"/>
      <c r="E58" s="91"/>
      <c r="F58" s="452"/>
      <c r="G58" s="403"/>
      <c r="H58" s="403"/>
      <c r="I58" s="438"/>
      <c r="J58" s="82"/>
      <c r="K58" s="69" t="str">
        <f>K51</f>
        <v>A-06</v>
      </c>
      <c r="L58" s="93" t="s">
        <v>278</v>
      </c>
      <c r="M58" s="92"/>
      <c r="N58" s="91"/>
      <c r="O58" s="452"/>
      <c r="P58" s="403"/>
      <c r="Q58" s="403"/>
      <c r="R58" s="438"/>
      <c r="S58" s="64"/>
      <c r="T58" s="87"/>
      <c r="U58" s="84" t="str">
        <f t="shared" si="49"/>
        <v/>
      </c>
      <c r="V58" s="84" t="str">
        <f t="shared" si="50"/>
        <v/>
      </c>
      <c r="W58" s="209" t="str">
        <f t="shared" si="46"/>
        <v/>
      </c>
      <c r="X58" s="84" t="str">
        <f t="shared" si="47"/>
        <v/>
      </c>
      <c r="Y58" s="210" t="str">
        <f t="shared" si="48"/>
        <v/>
      </c>
      <c r="Z58" s="64"/>
      <c r="AA58" s="87" t="str">
        <f t="shared" si="51"/>
        <v/>
      </c>
      <c r="AB58" s="84" t="str">
        <f t="shared" si="52"/>
        <v/>
      </c>
      <c r="AC58" s="84" t="str">
        <f t="shared" si="53"/>
        <v/>
      </c>
      <c r="AD58" s="209" t="str">
        <f t="shared" si="54"/>
        <v/>
      </c>
      <c r="AE58" s="84" t="str">
        <f t="shared" si="55"/>
        <v/>
      </c>
      <c r="AF58" s="210" t="str">
        <f t="shared" si="56"/>
        <v/>
      </c>
      <c r="AG58" s="64"/>
      <c r="AH58" s="64"/>
      <c r="AI58" s="64"/>
      <c r="AJ58" s="124"/>
      <c r="AK58" s="64"/>
      <c r="AL58" s="64"/>
      <c r="AM58" s="64"/>
      <c r="AN58" s="64"/>
      <c r="AO58" s="64"/>
      <c r="AP58" s="64"/>
      <c r="AQ58" s="64"/>
    </row>
    <row r="59" spans="1:43" ht="18" customHeight="1" x14ac:dyDescent="0.3">
      <c r="A59" s="35"/>
      <c r="B59" s="69" t="str">
        <f>B51</f>
        <v>A-05</v>
      </c>
      <c r="C59" s="93" t="s">
        <v>216</v>
      </c>
      <c r="D59" s="92"/>
      <c r="E59" s="91"/>
      <c r="F59" s="452"/>
      <c r="G59" s="403"/>
      <c r="H59" s="403"/>
      <c r="I59" s="438"/>
      <c r="J59" s="82"/>
      <c r="K59" s="69" t="str">
        <f>K51</f>
        <v>A-06</v>
      </c>
      <c r="L59" s="93" t="s">
        <v>279</v>
      </c>
      <c r="M59" s="92"/>
      <c r="N59" s="91"/>
      <c r="O59" s="452"/>
      <c r="P59" s="403"/>
      <c r="Q59" s="403"/>
      <c r="R59" s="438"/>
      <c r="S59" s="64"/>
      <c r="T59" s="87"/>
      <c r="U59" s="84" t="str">
        <f t="shared" si="49"/>
        <v/>
      </c>
      <c r="V59" s="84" t="str">
        <f t="shared" si="50"/>
        <v/>
      </c>
      <c r="W59" s="209" t="str">
        <f t="shared" si="46"/>
        <v/>
      </c>
      <c r="X59" s="84" t="str">
        <f t="shared" si="47"/>
        <v/>
      </c>
      <c r="Y59" s="210" t="str">
        <f t="shared" si="48"/>
        <v/>
      </c>
      <c r="Z59" s="64"/>
      <c r="AA59" s="87" t="str">
        <f t="shared" si="51"/>
        <v/>
      </c>
      <c r="AB59" s="84" t="str">
        <f t="shared" si="52"/>
        <v/>
      </c>
      <c r="AC59" s="84" t="str">
        <f t="shared" si="53"/>
        <v/>
      </c>
      <c r="AD59" s="209" t="str">
        <f t="shared" si="54"/>
        <v/>
      </c>
      <c r="AE59" s="84" t="str">
        <f t="shared" si="55"/>
        <v/>
      </c>
      <c r="AF59" s="210" t="str">
        <f t="shared" si="56"/>
        <v/>
      </c>
      <c r="AG59" s="64"/>
      <c r="AH59" s="64"/>
      <c r="AI59" s="64"/>
      <c r="AJ59" s="124"/>
      <c r="AK59" s="64"/>
      <c r="AL59" s="64"/>
      <c r="AM59" s="64"/>
      <c r="AN59" s="64"/>
      <c r="AO59" s="64"/>
      <c r="AP59" s="64"/>
      <c r="AQ59" s="64"/>
    </row>
    <row r="60" spans="1:43" ht="18" customHeight="1" x14ac:dyDescent="0.3">
      <c r="A60" s="35"/>
      <c r="B60" s="69" t="str">
        <f>B51</f>
        <v>A-05</v>
      </c>
      <c r="C60" s="93" t="s">
        <v>238</v>
      </c>
      <c r="D60" s="92"/>
      <c r="E60" s="91"/>
      <c r="F60" s="452"/>
      <c r="G60" s="403"/>
      <c r="H60" s="403"/>
      <c r="I60" s="438"/>
      <c r="J60" s="82"/>
      <c r="K60" s="69" t="str">
        <f>K51</f>
        <v>A-06</v>
      </c>
      <c r="L60" s="93" t="s">
        <v>282</v>
      </c>
      <c r="M60" s="92"/>
      <c r="N60" s="91"/>
      <c r="O60" s="452"/>
      <c r="P60" s="403"/>
      <c r="Q60" s="403"/>
      <c r="R60" s="438"/>
      <c r="S60" s="64"/>
      <c r="T60" s="87"/>
      <c r="U60" s="84" t="str">
        <f t="shared" si="49"/>
        <v/>
      </c>
      <c r="V60" s="84" t="str">
        <f t="shared" si="50"/>
        <v/>
      </c>
      <c r="W60" s="209" t="str">
        <f t="shared" si="46"/>
        <v/>
      </c>
      <c r="X60" s="84" t="str">
        <f t="shared" si="47"/>
        <v/>
      </c>
      <c r="Y60" s="210" t="str">
        <f t="shared" si="48"/>
        <v/>
      </c>
      <c r="Z60" s="64"/>
      <c r="AA60" s="87" t="str">
        <f t="shared" si="51"/>
        <v/>
      </c>
      <c r="AB60" s="84" t="str">
        <f t="shared" si="52"/>
        <v/>
      </c>
      <c r="AC60" s="84" t="str">
        <f t="shared" si="53"/>
        <v/>
      </c>
      <c r="AD60" s="209" t="str">
        <f t="shared" si="54"/>
        <v/>
      </c>
      <c r="AE60" s="84" t="str">
        <f t="shared" si="55"/>
        <v/>
      </c>
      <c r="AF60" s="210" t="str">
        <f t="shared" si="56"/>
        <v/>
      </c>
      <c r="AG60" s="64"/>
      <c r="AH60" s="64"/>
      <c r="AI60" s="64"/>
      <c r="AJ60" s="124"/>
      <c r="AK60" s="64"/>
      <c r="AL60" s="64"/>
      <c r="AM60" s="64"/>
      <c r="AN60" s="64"/>
      <c r="AO60" s="64"/>
      <c r="AP60" s="64"/>
      <c r="AQ60" s="64"/>
    </row>
    <row r="61" spans="1:43" ht="18" customHeight="1" x14ac:dyDescent="0.3">
      <c r="A61" s="35"/>
      <c r="B61" s="69" t="str">
        <f>B51</f>
        <v>A-05</v>
      </c>
      <c r="C61" s="93" t="s">
        <v>239</v>
      </c>
      <c r="D61" s="92"/>
      <c r="E61" s="91"/>
      <c r="F61" s="452"/>
      <c r="G61" s="403"/>
      <c r="H61" s="403"/>
      <c r="I61" s="438"/>
      <c r="J61" s="82"/>
      <c r="K61" s="69" t="str">
        <f>K51</f>
        <v>A-06</v>
      </c>
      <c r="L61" s="93" t="s">
        <v>280</v>
      </c>
      <c r="M61" s="92"/>
      <c r="N61" s="91"/>
      <c r="O61" s="452"/>
      <c r="P61" s="403"/>
      <c r="Q61" s="403"/>
      <c r="R61" s="438"/>
      <c r="S61" s="64"/>
      <c r="T61" s="87"/>
      <c r="U61" s="84" t="str">
        <f t="shared" si="49"/>
        <v/>
      </c>
      <c r="V61" s="84" t="str">
        <f t="shared" si="50"/>
        <v/>
      </c>
      <c r="W61" s="209" t="str">
        <f t="shared" si="46"/>
        <v/>
      </c>
      <c r="X61" s="84" t="str">
        <f t="shared" si="47"/>
        <v/>
      </c>
      <c r="Y61" s="210" t="str">
        <f t="shared" si="48"/>
        <v/>
      </c>
      <c r="Z61" s="64"/>
      <c r="AA61" s="87" t="str">
        <f t="shared" si="51"/>
        <v/>
      </c>
      <c r="AB61" s="84" t="str">
        <f t="shared" si="52"/>
        <v/>
      </c>
      <c r="AC61" s="84" t="str">
        <f t="shared" si="53"/>
        <v/>
      </c>
      <c r="AD61" s="209" t="str">
        <f t="shared" si="54"/>
        <v/>
      </c>
      <c r="AE61" s="84" t="str">
        <f t="shared" si="55"/>
        <v/>
      </c>
      <c r="AF61" s="210" t="str">
        <f t="shared" si="56"/>
        <v/>
      </c>
      <c r="AG61" s="64"/>
      <c r="AH61" s="64"/>
      <c r="AI61" s="64"/>
      <c r="AJ61" s="124"/>
      <c r="AK61" s="64"/>
      <c r="AL61" s="64"/>
      <c r="AM61" s="64"/>
      <c r="AN61" s="64"/>
      <c r="AO61" s="64"/>
      <c r="AP61" s="64"/>
      <c r="AQ61" s="64"/>
    </row>
    <row r="62" spans="1:43" ht="18" customHeight="1" x14ac:dyDescent="0.3">
      <c r="A62" s="35"/>
      <c r="B62" s="69" t="str">
        <f>B51</f>
        <v>A-05</v>
      </c>
      <c r="C62" s="93" t="s">
        <v>240</v>
      </c>
      <c r="D62" s="92"/>
      <c r="E62" s="91"/>
      <c r="F62" s="452"/>
      <c r="G62" s="403"/>
      <c r="H62" s="403"/>
      <c r="I62" s="438"/>
      <c r="J62" s="82"/>
      <c r="K62" s="69" t="str">
        <f>K51</f>
        <v>A-06</v>
      </c>
      <c r="L62" s="93" t="s">
        <v>245</v>
      </c>
      <c r="M62" s="92"/>
      <c r="N62" s="91"/>
      <c r="O62" s="452"/>
      <c r="P62" s="403"/>
      <c r="Q62" s="403"/>
      <c r="R62" s="438"/>
      <c r="S62" s="64"/>
      <c r="T62" s="87"/>
      <c r="U62" s="84" t="str">
        <f t="shared" si="49"/>
        <v/>
      </c>
      <c r="V62" s="84" t="str">
        <f t="shared" si="50"/>
        <v/>
      </c>
      <c r="W62" s="209" t="str">
        <f t="shared" si="46"/>
        <v/>
      </c>
      <c r="X62" s="84" t="str">
        <f t="shared" si="47"/>
        <v/>
      </c>
      <c r="Y62" s="210" t="str">
        <f t="shared" si="48"/>
        <v/>
      </c>
      <c r="Z62" s="64"/>
      <c r="AA62" s="87" t="str">
        <f t="shared" si="51"/>
        <v/>
      </c>
      <c r="AB62" s="84" t="str">
        <f t="shared" si="52"/>
        <v/>
      </c>
      <c r="AC62" s="84" t="str">
        <f t="shared" si="53"/>
        <v/>
      </c>
      <c r="AD62" s="209" t="str">
        <f t="shared" si="54"/>
        <v/>
      </c>
      <c r="AE62" s="84" t="str">
        <f t="shared" si="55"/>
        <v/>
      </c>
      <c r="AF62" s="210" t="str">
        <f t="shared" si="56"/>
        <v/>
      </c>
      <c r="AG62" s="64"/>
      <c r="AH62" s="64"/>
      <c r="AI62" s="64"/>
      <c r="AJ62" s="124"/>
      <c r="AK62" s="64"/>
      <c r="AL62" s="64"/>
      <c r="AM62" s="64"/>
      <c r="AN62" s="64"/>
      <c r="AO62" s="64"/>
      <c r="AP62" s="64"/>
      <c r="AQ62" s="64"/>
    </row>
    <row r="63" spans="1:43" ht="18" customHeight="1" x14ac:dyDescent="0.3">
      <c r="A63" s="35"/>
      <c r="B63" s="69" t="str">
        <f>B51</f>
        <v>A-05</v>
      </c>
      <c r="C63" s="93" t="s">
        <v>225</v>
      </c>
      <c r="D63" s="92"/>
      <c r="E63" s="91"/>
      <c r="F63" s="452"/>
      <c r="G63" s="403"/>
      <c r="H63" s="403"/>
      <c r="I63" s="438"/>
      <c r="J63" s="82"/>
      <c r="K63" s="69" t="str">
        <f>K51</f>
        <v>A-06</v>
      </c>
      <c r="L63" s="93" t="s">
        <v>281</v>
      </c>
      <c r="M63" s="92"/>
      <c r="N63" s="91"/>
      <c r="O63" s="452"/>
      <c r="P63" s="403"/>
      <c r="Q63" s="403"/>
      <c r="R63" s="438"/>
      <c r="S63" s="64"/>
      <c r="T63" s="87"/>
      <c r="U63" s="84" t="str">
        <f t="shared" si="49"/>
        <v/>
      </c>
      <c r="V63" s="84" t="str">
        <f t="shared" si="50"/>
        <v/>
      </c>
      <c r="W63" s="209" t="str">
        <f t="shared" si="46"/>
        <v/>
      </c>
      <c r="X63" s="84" t="str">
        <f t="shared" si="47"/>
        <v/>
      </c>
      <c r="Y63" s="210" t="str">
        <f t="shared" si="48"/>
        <v/>
      </c>
      <c r="Z63" s="64"/>
      <c r="AA63" s="87" t="str">
        <f t="shared" si="51"/>
        <v/>
      </c>
      <c r="AB63" s="84" t="str">
        <f t="shared" si="52"/>
        <v/>
      </c>
      <c r="AC63" s="84" t="str">
        <f t="shared" si="53"/>
        <v/>
      </c>
      <c r="AD63" s="209" t="str">
        <f t="shared" si="54"/>
        <v/>
      </c>
      <c r="AE63" s="84" t="str">
        <f t="shared" si="55"/>
        <v/>
      </c>
      <c r="AF63" s="210" t="str">
        <f t="shared" si="56"/>
        <v/>
      </c>
      <c r="AG63" s="64"/>
      <c r="AH63" s="64"/>
      <c r="AI63" s="64"/>
      <c r="AJ63" s="124"/>
      <c r="AK63" s="64"/>
      <c r="AL63" s="64"/>
      <c r="AM63" s="64"/>
      <c r="AN63" s="64"/>
      <c r="AO63" s="64"/>
      <c r="AP63" s="64"/>
      <c r="AQ63" s="64"/>
    </row>
    <row r="64" spans="1:43" ht="18" customHeight="1" x14ac:dyDescent="0.3">
      <c r="A64" s="35"/>
      <c r="B64" s="69" t="str">
        <f>B51</f>
        <v>A-05</v>
      </c>
      <c r="C64" s="93" t="s">
        <v>241</v>
      </c>
      <c r="D64" s="92"/>
      <c r="E64" s="91"/>
      <c r="F64" s="452"/>
      <c r="G64" s="403"/>
      <c r="H64" s="403"/>
      <c r="I64" s="438"/>
      <c r="J64" s="82"/>
      <c r="K64" s="69" t="str">
        <f>K51</f>
        <v>A-06</v>
      </c>
      <c r="L64" s="93"/>
      <c r="M64" s="92"/>
      <c r="N64" s="91"/>
      <c r="O64" s="452"/>
      <c r="P64" s="403"/>
      <c r="Q64" s="403"/>
      <c r="R64" s="438"/>
      <c r="S64" s="64"/>
      <c r="T64" s="87"/>
      <c r="U64" s="84" t="str">
        <f t="shared" si="49"/>
        <v/>
      </c>
      <c r="V64" s="84" t="str">
        <f t="shared" si="50"/>
        <v/>
      </c>
      <c r="W64" s="209" t="str">
        <f t="shared" si="46"/>
        <v/>
      </c>
      <c r="X64" s="84" t="str">
        <f t="shared" si="47"/>
        <v/>
      </c>
      <c r="Y64" s="210" t="str">
        <f t="shared" si="48"/>
        <v/>
      </c>
      <c r="Z64" s="64"/>
      <c r="AA64" s="87" t="str">
        <f t="shared" si="51"/>
        <v/>
      </c>
      <c r="AB64" s="84" t="str">
        <f t="shared" si="52"/>
        <v/>
      </c>
      <c r="AC64" s="84" t="str">
        <f t="shared" si="53"/>
        <v/>
      </c>
      <c r="AD64" s="209" t="str">
        <f t="shared" si="54"/>
        <v/>
      </c>
      <c r="AE64" s="84" t="str">
        <f t="shared" si="55"/>
        <v/>
      </c>
      <c r="AF64" s="210" t="str">
        <f t="shared" si="56"/>
        <v/>
      </c>
      <c r="AG64" s="64"/>
      <c r="AH64" s="64"/>
      <c r="AI64" s="64"/>
      <c r="AJ64" s="124"/>
      <c r="AK64" s="64"/>
      <c r="AL64" s="64"/>
      <c r="AM64" s="64"/>
      <c r="AN64" s="64"/>
      <c r="AO64" s="64"/>
      <c r="AP64" s="64"/>
      <c r="AQ64" s="64"/>
    </row>
    <row r="65" spans="1:43" ht="18" customHeight="1" x14ac:dyDescent="0.3">
      <c r="A65" s="35"/>
      <c r="B65" s="69" t="str">
        <f>B51</f>
        <v>A-05</v>
      </c>
      <c r="C65" s="93" t="s">
        <v>242</v>
      </c>
      <c r="D65" s="92"/>
      <c r="E65" s="91"/>
      <c r="F65" s="452"/>
      <c r="G65" s="403"/>
      <c r="H65" s="403"/>
      <c r="I65" s="438"/>
      <c r="J65" s="82"/>
      <c r="K65" s="69" t="str">
        <f>K51</f>
        <v>A-06</v>
      </c>
      <c r="L65" s="93"/>
      <c r="M65" s="92"/>
      <c r="N65" s="91"/>
      <c r="O65" s="452"/>
      <c r="P65" s="403"/>
      <c r="Q65" s="403"/>
      <c r="R65" s="438"/>
      <c r="S65" s="64"/>
      <c r="T65" s="87"/>
      <c r="U65" s="84" t="str">
        <f t="shared" si="49"/>
        <v/>
      </c>
      <c r="V65" s="84" t="str">
        <f t="shared" si="50"/>
        <v/>
      </c>
      <c r="W65" s="209" t="str">
        <f t="shared" si="46"/>
        <v/>
      </c>
      <c r="X65" s="84" t="str">
        <f t="shared" si="47"/>
        <v/>
      </c>
      <c r="Y65" s="210" t="str">
        <f t="shared" si="48"/>
        <v/>
      </c>
      <c r="Z65" s="64"/>
      <c r="AA65" s="87" t="str">
        <f t="shared" si="51"/>
        <v/>
      </c>
      <c r="AB65" s="84" t="str">
        <f t="shared" si="52"/>
        <v/>
      </c>
      <c r="AC65" s="84" t="str">
        <f t="shared" si="53"/>
        <v/>
      </c>
      <c r="AD65" s="209" t="str">
        <f t="shared" si="54"/>
        <v/>
      </c>
      <c r="AE65" s="84" t="str">
        <f t="shared" si="55"/>
        <v/>
      </c>
      <c r="AF65" s="210" t="str">
        <f t="shared" si="56"/>
        <v/>
      </c>
      <c r="AG65" s="64"/>
      <c r="AH65" s="64"/>
      <c r="AI65" s="64"/>
      <c r="AJ65" s="124"/>
      <c r="AK65" s="64"/>
      <c r="AL65" s="64"/>
      <c r="AM65" s="64"/>
      <c r="AN65" s="64"/>
      <c r="AO65" s="64"/>
      <c r="AP65" s="64"/>
      <c r="AQ65" s="64"/>
    </row>
    <row r="66" spans="1:43" ht="18" customHeight="1" x14ac:dyDescent="0.3">
      <c r="A66" s="35"/>
      <c r="B66" s="69" t="str">
        <f>B51</f>
        <v>A-05</v>
      </c>
      <c r="C66" s="93" t="s">
        <v>243</v>
      </c>
      <c r="D66" s="92"/>
      <c r="E66" s="91"/>
      <c r="F66" s="452"/>
      <c r="G66" s="403"/>
      <c r="H66" s="403"/>
      <c r="I66" s="438"/>
      <c r="J66" s="82"/>
      <c r="K66" s="69" t="str">
        <f>K51</f>
        <v>A-06</v>
      </c>
      <c r="L66" s="93"/>
      <c r="M66" s="92"/>
      <c r="N66" s="91"/>
      <c r="O66" s="452"/>
      <c r="P66" s="403"/>
      <c r="Q66" s="403"/>
      <c r="R66" s="438"/>
      <c r="S66" s="64"/>
      <c r="T66" s="87"/>
      <c r="U66" s="84" t="str">
        <f t="shared" si="49"/>
        <v/>
      </c>
      <c r="V66" s="84" t="str">
        <f t="shared" si="50"/>
        <v/>
      </c>
      <c r="W66" s="209" t="str">
        <f t="shared" si="46"/>
        <v/>
      </c>
      <c r="X66" s="84" t="str">
        <f t="shared" si="47"/>
        <v/>
      </c>
      <c r="Y66" s="210" t="str">
        <f t="shared" si="48"/>
        <v/>
      </c>
      <c r="Z66" s="64"/>
      <c r="AA66" s="87" t="str">
        <f t="shared" si="51"/>
        <v/>
      </c>
      <c r="AB66" s="84" t="str">
        <f t="shared" si="52"/>
        <v/>
      </c>
      <c r="AC66" s="84" t="str">
        <f t="shared" si="53"/>
        <v/>
      </c>
      <c r="AD66" s="209" t="str">
        <f t="shared" si="54"/>
        <v/>
      </c>
      <c r="AE66" s="84" t="str">
        <f t="shared" si="55"/>
        <v/>
      </c>
      <c r="AF66" s="210" t="str">
        <f t="shared" si="56"/>
        <v/>
      </c>
      <c r="AG66" s="64"/>
      <c r="AH66" s="64"/>
      <c r="AI66" s="64"/>
      <c r="AJ66" s="124"/>
      <c r="AK66" s="64"/>
      <c r="AL66" s="64"/>
      <c r="AM66" s="64"/>
      <c r="AN66" s="64"/>
      <c r="AO66" s="64"/>
      <c r="AP66" s="64"/>
      <c r="AQ66" s="64"/>
    </row>
    <row r="67" spans="1:43" ht="18" customHeight="1" x14ac:dyDescent="0.3">
      <c r="A67" s="35"/>
      <c r="B67" s="69" t="str">
        <f>B51</f>
        <v>A-05</v>
      </c>
      <c r="C67" s="93" t="s">
        <v>244</v>
      </c>
      <c r="D67" s="92"/>
      <c r="E67" s="91"/>
      <c r="F67" s="452"/>
      <c r="G67" s="403"/>
      <c r="H67" s="403"/>
      <c r="I67" s="438"/>
      <c r="J67" s="82"/>
      <c r="K67" s="69" t="str">
        <f>K51</f>
        <v>A-06</v>
      </c>
      <c r="L67" s="93"/>
      <c r="M67" s="92"/>
      <c r="N67" s="91"/>
      <c r="O67" s="452"/>
      <c r="P67" s="403"/>
      <c r="Q67" s="403"/>
      <c r="R67" s="438"/>
      <c r="S67" s="64"/>
      <c r="T67" s="87"/>
      <c r="U67" s="84" t="str">
        <f t="shared" si="49"/>
        <v/>
      </c>
      <c r="V67" s="84" t="str">
        <f t="shared" si="50"/>
        <v/>
      </c>
      <c r="W67" s="209" t="str">
        <f t="shared" si="46"/>
        <v/>
      </c>
      <c r="X67" s="84" t="str">
        <f t="shared" si="47"/>
        <v/>
      </c>
      <c r="Y67" s="210" t="str">
        <f t="shared" si="48"/>
        <v/>
      </c>
      <c r="Z67" s="64"/>
      <c r="AA67" s="87" t="str">
        <f t="shared" si="51"/>
        <v/>
      </c>
      <c r="AB67" s="84" t="str">
        <f t="shared" si="52"/>
        <v/>
      </c>
      <c r="AC67" s="84" t="str">
        <f t="shared" si="53"/>
        <v/>
      </c>
      <c r="AD67" s="209" t="str">
        <f t="shared" si="54"/>
        <v/>
      </c>
      <c r="AE67" s="84" t="str">
        <f t="shared" si="55"/>
        <v/>
      </c>
      <c r="AF67" s="210" t="str">
        <f t="shared" si="56"/>
        <v/>
      </c>
      <c r="AG67" s="64"/>
      <c r="AH67" s="64"/>
      <c r="AI67" s="64"/>
      <c r="AJ67" s="124"/>
      <c r="AK67" s="64"/>
      <c r="AL67" s="64"/>
      <c r="AM67" s="64"/>
      <c r="AN67" s="64"/>
      <c r="AO67" s="64"/>
      <c r="AP67" s="64"/>
      <c r="AQ67" s="64"/>
    </row>
    <row r="68" spans="1:43" ht="18" customHeight="1" x14ac:dyDescent="0.3">
      <c r="A68" s="35"/>
      <c r="B68" s="69" t="str">
        <f>B51</f>
        <v>A-05</v>
      </c>
      <c r="C68" s="93" t="s">
        <v>245</v>
      </c>
      <c r="D68" s="92"/>
      <c r="E68" s="91"/>
      <c r="F68" s="452"/>
      <c r="G68" s="403"/>
      <c r="H68" s="403"/>
      <c r="I68" s="438"/>
      <c r="J68" s="82"/>
      <c r="K68" s="69" t="str">
        <f>K51</f>
        <v>A-06</v>
      </c>
      <c r="L68" s="93"/>
      <c r="M68" s="92"/>
      <c r="N68" s="91"/>
      <c r="O68" s="452"/>
      <c r="P68" s="403"/>
      <c r="Q68" s="403"/>
      <c r="R68" s="438"/>
      <c r="S68" s="64"/>
      <c r="T68" s="87"/>
      <c r="U68" s="84" t="str">
        <f t="shared" si="49"/>
        <v/>
      </c>
      <c r="V68" s="84" t="str">
        <f t="shared" si="50"/>
        <v/>
      </c>
      <c r="W68" s="209" t="str">
        <f t="shared" si="46"/>
        <v/>
      </c>
      <c r="X68" s="84" t="str">
        <f t="shared" si="47"/>
        <v/>
      </c>
      <c r="Y68" s="210" t="str">
        <f t="shared" si="48"/>
        <v/>
      </c>
      <c r="Z68" s="64"/>
      <c r="AA68" s="87" t="str">
        <f t="shared" si="51"/>
        <v/>
      </c>
      <c r="AB68" s="84" t="str">
        <f t="shared" si="52"/>
        <v/>
      </c>
      <c r="AC68" s="84" t="str">
        <f t="shared" si="53"/>
        <v/>
      </c>
      <c r="AD68" s="209" t="str">
        <f t="shared" si="54"/>
        <v/>
      </c>
      <c r="AE68" s="84" t="str">
        <f t="shared" si="55"/>
        <v/>
      </c>
      <c r="AF68" s="210" t="str">
        <f t="shared" si="56"/>
        <v/>
      </c>
      <c r="AG68" s="64"/>
      <c r="AH68" s="64"/>
      <c r="AI68" s="64"/>
      <c r="AJ68" s="124"/>
      <c r="AK68" s="64"/>
      <c r="AL68" s="64"/>
      <c r="AM68" s="64"/>
      <c r="AN68" s="64"/>
      <c r="AO68" s="64"/>
      <c r="AP68" s="64"/>
      <c r="AQ68" s="64"/>
    </row>
    <row r="69" spans="1:43" ht="18" customHeight="1" x14ac:dyDescent="0.3">
      <c r="A69" s="35"/>
      <c r="B69" s="69" t="str">
        <f>B51</f>
        <v>A-05</v>
      </c>
      <c r="C69" s="93" t="s">
        <v>246</v>
      </c>
      <c r="D69" s="92"/>
      <c r="E69" s="91"/>
      <c r="F69" s="452"/>
      <c r="G69" s="403"/>
      <c r="H69" s="403"/>
      <c r="I69" s="438"/>
      <c r="J69" s="82"/>
      <c r="K69" s="69" t="str">
        <f>K51</f>
        <v>A-06</v>
      </c>
      <c r="L69" s="93"/>
      <c r="M69" s="92"/>
      <c r="N69" s="91"/>
      <c r="O69" s="452"/>
      <c r="P69" s="403"/>
      <c r="Q69" s="403"/>
      <c r="R69" s="438"/>
      <c r="S69" s="64"/>
      <c r="T69" s="87"/>
      <c r="U69" s="84" t="str">
        <f t="shared" si="49"/>
        <v/>
      </c>
      <c r="V69" s="84" t="str">
        <f t="shared" si="50"/>
        <v/>
      </c>
      <c r="W69" s="209" t="str">
        <f t="shared" si="46"/>
        <v/>
      </c>
      <c r="X69" s="84" t="str">
        <f t="shared" si="47"/>
        <v/>
      </c>
      <c r="Y69" s="210" t="str">
        <f t="shared" si="48"/>
        <v/>
      </c>
      <c r="Z69" s="64"/>
      <c r="AA69" s="87" t="str">
        <f t="shared" si="51"/>
        <v/>
      </c>
      <c r="AB69" s="84" t="str">
        <f t="shared" si="52"/>
        <v/>
      </c>
      <c r="AC69" s="84" t="str">
        <f t="shared" si="53"/>
        <v/>
      </c>
      <c r="AD69" s="209" t="str">
        <f t="shared" si="54"/>
        <v/>
      </c>
      <c r="AE69" s="84" t="str">
        <f t="shared" si="55"/>
        <v/>
      </c>
      <c r="AF69" s="210" t="str">
        <f t="shared" si="56"/>
        <v/>
      </c>
      <c r="AG69" s="64"/>
      <c r="AH69" s="64"/>
      <c r="AI69" s="64"/>
      <c r="AJ69" s="124"/>
      <c r="AK69" s="64"/>
      <c r="AL69" s="64"/>
      <c r="AM69" s="64"/>
      <c r="AN69" s="64"/>
      <c r="AO69" s="64"/>
      <c r="AP69" s="64"/>
      <c r="AQ69" s="64"/>
    </row>
    <row r="70" spans="1:43" ht="18" customHeight="1" x14ac:dyDescent="0.3">
      <c r="A70" s="35"/>
      <c r="B70" s="69" t="str">
        <f>B51</f>
        <v>A-05</v>
      </c>
      <c r="C70" s="81"/>
      <c r="D70" s="80"/>
      <c r="E70" s="79"/>
      <c r="F70" s="457"/>
      <c r="G70" s="467"/>
      <c r="H70" s="467"/>
      <c r="I70" s="446"/>
      <c r="J70" s="82"/>
      <c r="K70" s="69" t="str">
        <f>K51</f>
        <v>A-06</v>
      </c>
      <c r="L70" s="81" t="e">
        <f>#REF!</f>
        <v>#REF!</v>
      </c>
      <c r="M70" s="80"/>
      <c r="N70" s="79"/>
      <c r="O70" s="457"/>
      <c r="P70" s="467"/>
      <c r="Q70" s="467"/>
      <c r="R70" s="446"/>
      <c r="S70" s="64"/>
      <c r="T70" s="87"/>
      <c r="U70" s="84" t="str">
        <f t="shared" si="49"/>
        <v/>
      </c>
      <c r="V70" s="84" t="str">
        <f t="shared" si="50"/>
        <v/>
      </c>
      <c r="W70" s="209" t="str">
        <f t="shared" si="46"/>
        <v/>
      </c>
      <c r="X70" s="84" t="str">
        <f t="shared" si="47"/>
        <v/>
      </c>
      <c r="Y70" s="210" t="str">
        <f t="shared" si="48"/>
        <v/>
      </c>
      <c r="Z70" s="64"/>
      <c r="AA70" s="87" t="str">
        <f t="shared" si="51"/>
        <v/>
      </c>
      <c r="AB70" s="84" t="str">
        <f t="shared" si="52"/>
        <v/>
      </c>
      <c r="AC70" s="84" t="str">
        <f t="shared" si="53"/>
        <v/>
      </c>
      <c r="AD70" s="209" t="str">
        <f t="shared" si="54"/>
        <v/>
      </c>
      <c r="AE70" s="84" t="str">
        <f t="shared" si="55"/>
        <v/>
      </c>
      <c r="AF70" s="210" t="str">
        <f t="shared" si="56"/>
        <v/>
      </c>
      <c r="AG70" s="64"/>
      <c r="AH70" s="64"/>
      <c r="AI70" s="64"/>
      <c r="AJ70" s="124"/>
      <c r="AK70" s="64"/>
      <c r="AL70" s="64"/>
      <c r="AM70" s="64"/>
      <c r="AN70" s="64"/>
      <c r="AO70" s="64"/>
      <c r="AP70" s="64"/>
      <c r="AQ70" s="64"/>
    </row>
    <row r="71" spans="1:43" ht="18" customHeight="1" thickBot="1" x14ac:dyDescent="0.35">
      <c r="A71" s="35"/>
      <c r="B71" s="116" t="s">
        <v>254</v>
      </c>
      <c r="C71" s="215" t="s">
        <v>283</v>
      </c>
      <c r="D71" s="111"/>
      <c r="E71" s="110"/>
      <c r="F71" s="110"/>
      <c r="G71" s="110"/>
      <c r="H71" s="217">
        <f>AI19</f>
        <v>1</v>
      </c>
      <c r="I71" s="109">
        <f>AJ19</f>
        <v>1</v>
      </c>
      <c r="J71" s="114"/>
      <c r="K71" s="113" t="s">
        <v>255</v>
      </c>
      <c r="L71" s="215" t="s">
        <v>284</v>
      </c>
      <c r="M71" s="111"/>
      <c r="N71" s="110"/>
      <c r="O71" s="110"/>
      <c r="P71" s="110"/>
      <c r="Q71" s="217">
        <f>AI20</f>
        <v>1</v>
      </c>
      <c r="R71" s="109">
        <f>AJ20</f>
        <v>1</v>
      </c>
      <c r="S71" s="64"/>
      <c r="T71" s="104"/>
      <c r="U71" s="102"/>
      <c r="V71" s="101"/>
      <c r="W71" s="102"/>
      <c r="X71" s="102"/>
      <c r="Y71" s="211"/>
      <c r="Z71" s="64"/>
      <c r="AA71" s="104"/>
      <c r="AB71" s="102"/>
      <c r="AC71" s="101"/>
      <c r="AD71" s="102"/>
      <c r="AE71" s="102"/>
      <c r="AF71" s="211"/>
      <c r="AG71" s="64"/>
      <c r="AH71" s="64"/>
      <c r="AI71" s="64"/>
      <c r="AJ71" s="124"/>
      <c r="AK71" s="64"/>
      <c r="AL71" s="64"/>
      <c r="AM71" s="64"/>
      <c r="AN71" s="64"/>
      <c r="AO71" s="64"/>
      <c r="AP71" s="64"/>
      <c r="AQ71" s="64"/>
    </row>
    <row r="72" spans="1:43" ht="18" customHeight="1" thickBot="1" x14ac:dyDescent="0.4">
      <c r="A72" s="35"/>
      <c r="B72" s="69" t="str">
        <f>B71</f>
        <v>A-07</v>
      </c>
      <c r="C72" s="107" t="s">
        <v>46</v>
      </c>
      <c r="D72" s="174" t="s">
        <v>154</v>
      </c>
      <c r="E72" s="175" t="s">
        <v>153</v>
      </c>
      <c r="F72" s="453" t="s">
        <v>45</v>
      </c>
      <c r="G72" s="453"/>
      <c r="H72" s="453"/>
      <c r="I72" s="454"/>
      <c r="J72" s="108"/>
      <c r="K72" s="69" t="str">
        <f>K71</f>
        <v>A-08</v>
      </c>
      <c r="L72" s="107" t="s">
        <v>46</v>
      </c>
      <c r="M72" s="174" t="s">
        <v>154</v>
      </c>
      <c r="N72" s="175" t="s">
        <v>153</v>
      </c>
      <c r="O72" s="453" t="s">
        <v>45</v>
      </c>
      <c r="P72" s="453"/>
      <c r="Q72" s="453"/>
      <c r="R72" s="454"/>
      <c r="S72" s="64"/>
      <c r="T72" s="216" t="str">
        <f>C71</f>
        <v>CHAMBRES FROIDES NÉGATIVES</v>
      </c>
      <c r="U72" s="133"/>
      <c r="V72" s="133"/>
      <c r="W72" s="216" t="str">
        <f>L71</f>
        <v>ZONE DE DÉBOITAGE - LÉGUMERIE</v>
      </c>
      <c r="X72" s="133"/>
      <c r="Y72" s="132"/>
      <c r="Z72" s="64"/>
      <c r="AA72" s="216" t="str">
        <f>C71</f>
        <v>CHAMBRES FROIDES NÉGATIVES</v>
      </c>
      <c r="AB72" s="133"/>
      <c r="AC72" s="133"/>
      <c r="AD72" s="216" t="str">
        <f>L71</f>
        <v>ZONE DE DÉBOITAGE - LÉGUMERIE</v>
      </c>
      <c r="AE72" s="133"/>
      <c r="AF72" s="132"/>
      <c r="AG72" s="64"/>
      <c r="AH72" s="64"/>
      <c r="AI72" s="64"/>
      <c r="AJ72" s="124"/>
      <c r="AK72" s="64"/>
      <c r="AL72" s="64"/>
      <c r="AM72" s="64"/>
      <c r="AN72" s="64"/>
      <c r="AO72" s="64"/>
      <c r="AP72" s="64"/>
      <c r="AQ72" s="64"/>
    </row>
    <row r="73" spans="1:43" ht="18" customHeight="1" x14ac:dyDescent="0.3">
      <c r="A73" s="35"/>
      <c r="B73" s="69" t="str">
        <f>B71</f>
        <v>A-07</v>
      </c>
      <c r="C73" s="99" t="s">
        <v>212</v>
      </c>
      <c r="D73" s="98"/>
      <c r="E73" s="97"/>
      <c r="F73" s="468"/>
      <c r="G73" s="408"/>
      <c r="H73" s="408"/>
      <c r="I73" s="469"/>
      <c r="J73" s="82"/>
      <c r="K73" s="69" t="str">
        <f>K71</f>
        <v>A-08</v>
      </c>
      <c r="L73" s="99" t="s">
        <v>212</v>
      </c>
      <c r="M73" s="98"/>
      <c r="N73" s="97"/>
      <c r="O73" s="468"/>
      <c r="P73" s="408"/>
      <c r="Q73" s="408"/>
      <c r="R73" s="469"/>
      <c r="S73" s="64"/>
      <c r="T73" s="87" t="str">
        <f>IF(ISBLANK(D73),"",B73)</f>
        <v/>
      </c>
      <c r="U73" s="84" t="str">
        <f>IF(ISBLANK(D73),"",C73)</f>
        <v/>
      </c>
      <c r="V73" s="84" t="str">
        <f>IF(ISBLANK(D73),"",F73)</f>
        <v/>
      </c>
      <c r="W73" s="209" t="str">
        <f>IF(ISBLANK(M73),"",K73)</f>
        <v/>
      </c>
      <c r="X73" s="84" t="str">
        <f>IF(ISBLANK(M73),"",L73)</f>
        <v/>
      </c>
      <c r="Y73" s="210" t="str">
        <f>IF(ISBLANK(M73),"",O73)</f>
        <v/>
      </c>
      <c r="Z73" s="64"/>
      <c r="AA73" s="87" t="str">
        <f t="shared" ref="AA73:AA74" si="57">IF(ISBLANK(E73),"",B73)</f>
        <v/>
      </c>
      <c r="AB73" s="84" t="str">
        <f t="shared" ref="AB73:AB74" si="58">IF(ISBLANK(E73),"",L73)</f>
        <v/>
      </c>
      <c r="AC73" s="84" t="str">
        <f t="shared" ref="AC73:AC74" si="59">IF(ISBLANK(E73),"",F73)</f>
        <v/>
      </c>
      <c r="AD73" s="209" t="str">
        <f t="shared" ref="AD73:AD74" si="60">IF(ISBLANK(N73),"",K73)</f>
        <v/>
      </c>
      <c r="AE73" s="84" t="str">
        <f t="shared" ref="AE73:AE74" si="61">IF(ISBLANK(N73),"",L73)</f>
        <v/>
      </c>
      <c r="AF73" s="210" t="str">
        <f t="shared" ref="AF73:AF74" si="62">IF(ISBLANK(N73),"",O73)</f>
        <v/>
      </c>
      <c r="AG73" s="64"/>
      <c r="AH73" s="64"/>
      <c r="AI73" s="64"/>
      <c r="AJ73" s="64"/>
      <c r="AK73" s="64"/>
      <c r="AL73" s="64"/>
      <c r="AM73" s="64"/>
      <c r="AN73" s="64"/>
      <c r="AO73" s="64"/>
      <c r="AP73" s="64"/>
      <c r="AQ73" s="64"/>
    </row>
    <row r="74" spans="1:43" ht="18" customHeight="1" x14ac:dyDescent="0.3">
      <c r="A74" s="35"/>
      <c r="B74" s="69" t="str">
        <f>B71</f>
        <v>A-07</v>
      </c>
      <c r="C74" s="93" t="s">
        <v>246</v>
      </c>
      <c r="D74" s="92"/>
      <c r="E74" s="91"/>
      <c r="F74" s="452"/>
      <c r="G74" s="403"/>
      <c r="H74" s="403"/>
      <c r="I74" s="438"/>
      <c r="J74" s="82"/>
      <c r="K74" s="69" t="str">
        <f>K71</f>
        <v>A-08</v>
      </c>
      <c r="L74" s="93" t="s">
        <v>285</v>
      </c>
      <c r="M74" s="92"/>
      <c r="N74" s="91"/>
      <c r="O74" s="452"/>
      <c r="P74" s="403"/>
      <c r="Q74" s="403"/>
      <c r="R74" s="438"/>
      <c r="S74" s="64"/>
      <c r="T74" s="87" t="str">
        <f>IF(ISBLANK(D74),"",B74)</f>
        <v/>
      </c>
      <c r="U74" s="84" t="str">
        <f>IF(ISBLANK(D74),"",C74)</f>
        <v/>
      </c>
      <c r="V74" s="84" t="str">
        <f>IF(ISBLANK(D74),"",F74)</f>
        <v/>
      </c>
      <c r="W74" s="209" t="str">
        <f t="shared" ref="W74:W90" si="63">IF(ISBLANK(M74),"",K74)</f>
        <v/>
      </c>
      <c r="X74" s="84" t="str">
        <f t="shared" ref="X74:X90" si="64">IF(ISBLANK(M74),"",L74)</f>
        <v/>
      </c>
      <c r="Y74" s="210" t="str">
        <f t="shared" ref="Y74:Y90" si="65">IF(ISBLANK(M74),"",O74)</f>
        <v/>
      </c>
      <c r="Z74" s="64"/>
      <c r="AA74" s="87" t="str">
        <f t="shared" si="57"/>
        <v/>
      </c>
      <c r="AB74" s="84" t="str">
        <f t="shared" si="58"/>
        <v/>
      </c>
      <c r="AC74" s="84" t="str">
        <f t="shared" si="59"/>
        <v/>
      </c>
      <c r="AD74" s="209" t="str">
        <f t="shared" si="60"/>
        <v/>
      </c>
      <c r="AE74" s="84" t="str">
        <f t="shared" si="61"/>
        <v/>
      </c>
      <c r="AF74" s="210" t="str">
        <f t="shared" si="62"/>
        <v/>
      </c>
      <c r="AG74" s="64"/>
      <c r="AH74" s="64"/>
      <c r="AI74" s="64"/>
      <c r="AJ74" s="124"/>
      <c r="AK74" s="64"/>
      <c r="AL74" s="64"/>
      <c r="AM74" s="64"/>
      <c r="AN74" s="64"/>
      <c r="AO74" s="64"/>
      <c r="AP74" s="64"/>
      <c r="AQ74" s="64"/>
    </row>
    <row r="75" spans="1:43" ht="18" customHeight="1" x14ac:dyDescent="0.3">
      <c r="A75" s="35"/>
      <c r="B75" s="69" t="str">
        <f>B71</f>
        <v>A-07</v>
      </c>
      <c r="C75" s="93" t="s">
        <v>235</v>
      </c>
      <c r="D75" s="92"/>
      <c r="E75" s="91"/>
      <c r="F75" s="452"/>
      <c r="G75" s="403"/>
      <c r="H75" s="403"/>
      <c r="I75" s="438"/>
      <c r="J75" s="82"/>
      <c r="K75" s="69" t="str">
        <f>K71</f>
        <v>A-08</v>
      </c>
      <c r="L75" s="93" t="s">
        <v>286</v>
      </c>
      <c r="M75" s="92"/>
      <c r="N75" s="91"/>
      <c r="O75" s="452"/>
      <c r="P75" s="403"/>
      <c r="Q75" s="403"/>
      <c r="R75" s="438"/>
      <c r="S75" s="64"/>
      <c r="T75" s="87" t="str">
        <f>IF(ISBLANK(D75),"",B75)</f>
        <v/>
      </c>
      <c r="U75" s="84" t="str">
        <f t="shared" ref="U75:U90" si="66">IF(ISBLANK(D75),"",C75)</f>
        <v/>
      </c>
      <c r="V75" s="84" t="str">
        <f t="shared" ref="V75:V90" si="67">IF(ISBLANK(D75),"",F75)</f>
        <v/>
      </c>
      <c r="W75" s="209" t="str">
        <f t="shared" si="63"/>
        <v/>
      </c>
      <c r="X75" s="84" t="str">
        <f t="shared" si="64"/>
        <v/>
      </c>
      <c r="Y75" s="210" t="str">
        <f t="shared" si="65"/>
        <v/>
      </c>
      <c r="Z75" s="64"/>
      <c r="AA75" s="87" t="str">
        <f>IF(ISBLANK(E75),"",B75)</f>
        <v/>
      </c>
      <c r="AB75" s="84" t="str">
        <f>IF(ISBLANK(E75),"",L75)</f>
        <v/>
      </c>
      <c r="AC75" s="84" t="str">
        <f>IF(ISBLANK(E75),"",F75)</f>
        <v/>
      </c>
      <c r="AD75" s="209" t="str">
        <f>IF(ISBLANK(N75),"",K75)</f>
        <v/>
      </c>
      <c r="AE75" s="84" t="str">
        <f>IF(ISBLANK(N75),"",L75)</f>
        <v/>
      </c>
      <c r="AF75" s="210" t="str">
        <f>IF(ISBLANK(N75),"",O75)</f>
        <v/>
      </c>
      <c r="AG75" s="64"/>
      <c r="AH75" s="64"/>
      <c r="AI75" s="64"/>
      <c r="AJ75" s="64"/>
      <c r="AK75" s="64"/>
      <c r="AL75" s="64"/>
      <c r="AM75" s="64"/>
      <c r="AN75" s="64"/>
      <c r="AO75" s="64"/>
      <c r="AP75" s="64"/>
      <c r="AQ75" s="64"/>
    </row>
    <row r="76" spans="1:43" ht="18" customHeight="1" x14ac:dyDescent="0.3">
      <c r="A76" s="35"/>
      <c r="B76" s="69" t="str">
        <f>B71</f>
        <v>A-07</v>
      </c>
      <c r="C76" s="93" t="s">
        <v>277</v>
      </c>
      <c r="D76" s="92"/>
      <c r="E76" s="91"/>
      <c r="F76" s="452"/>
      <c r="G76" s="403"/>
      <c r="H76" s="403"/>
      <c r="I76" s="438"/>
      <c r="J76" s="82"/>
      <c r="K76" s="69" t="str">
        <f>K71</f>
        <v>A-08</v>
      </c>
      <c r="L76" s="93" t="s">
        <v>287</v>
      </c>
      <c r="M76" s="92"/>
      <c r="N76" s="91"/>
      <c r="O76" s="452"/>
      <c r="P76" s="403"/>
      <c r="Q76" s="403"/>
      <c r="R76" s="438"/>
      <c r="S76" s="64"/>
      <c r="T76" s="87" t="str">
        <f>IF(ISBLANK(D76),"",B76)</f>
        <v/>
      </c>
      <c r="U76" s="84" t="str">
        <f t="shared" si="66"/>
        <v/>
      </c>
      <c r="V76" s="84" t="str">
        <f t="shared" si="67"/>
        <v/>
      </c>
      <c r="W76" s="209" t="str">
        <f t="shared" si="63"/>
        <v/>
      </c>
      <c r="X76" s="84" t="str">
        <f t="shared" si="64"/>
        <v/>
      </c>
      <c r="Y76" s="210" t="str">
        <f t="shared" si="65"/>
        <v/>
      </c>
      <c r="Z76" s="64"/>
      <c r="AA76" s="87" t="str">
        <f t="shared" ref="AA76:AA90" si="68">IF(ISBLANK(E76),"",B76)</f>
        <v/>
      </c>
      <c r="AB76" s="84" t="str">
        <f t="shared" ref="AB76:AB90" si="69">IF(ISBLANK(E76),"",L76)</f>
        <v/>
      </c>
      <c r="AC76" s="84" t="str">
        <f t="shared" ref="AC76:AC90" si="70">IF(ISBLANK(E76),"",F76)</f>
        <v/>
      </c>
      <c r="AD76" s="209" t="str">
        <f t="shared" ref="AD76:AD90" si="71">IF(ISBLANK(N76),"",K76)</f>
        <v/>
      </c>
      <c r="AE76" s="84" t="str">
        <f t="shared" ref="AE76:AE90" si="72">IF(ISBLANK(N76),"",L76)</f>
        <v/>
      </c>
      <c r="AF76" s="210" t="str">
        <f t="shared" ref="AF76:AF90" si="73">IF(ISBLANK(N76),"",O76)</f>
        <v/>
      </c>
      <c r="AG76" s="64"/>
      <c r="AH76" s="64"/>
      <c r="AI76" s="64"/>
      <c r="AJ76" s="64"/>
      <c r="AK76" s="64"/>
      <c r="AL76" s="64"/>
      <c r="AM76" s="64"/>
      <c r="AN76" s="64"/>
      <c r="AO76" s="64"/>
      <c r="AP76" s="64"/>
      <c r="AQ76" s="64"/>
    </row>
    <row r="77" spans="1:43" ht="18" customHeight="1" x14ac:dyDescent="0.3">
      <c r="A77" s="35"/>
      <c r="B77" s="69" t="str">
        <f>B71</f>
        <v>A-07</v>
      </c>
      <c r="C77" s="93" t="s">
        <v>216</v>
      </c>
      <c r="D77" s="92"/>
      <c r="E77" s="91"/>
      <c r="F77" s="452"/>
      <c r="G77" s="403"/>
      <c r="H77" s="403"/>
      <c r="I77" s="438"/>
      <c r="J77" s="82"/>
      <c r="K77" s="69" t="str">
        <f>K71</f>
        <v>A-08</v>
      </c>
      <c r="L77" s="93" t="s">
        <v>216</v>
      </c>
      <c r="M77" s="92"/>
      <c r="N77" s="91"/>
      <c r="O77" s="452"/>
      <c r="P77" s="403"/>
      <c r="Q77" s="403"/>
      <c r="R77" s="438"/>
      <c r="S77" s="64"/>
      <c r="T77" s="87" t="str">
        <f>IF(ISBLANK(D77),"",B77)</f>
        <v/>
      </c>
      <c r="U77" s="84" t="str">
        <f t="shared" si="66"/>
        <v/>
      </c>
      <c r="V77" s="84" t="str">
        <f t="shared" si="67"/>
        <v/>
      </c>
      <c r="W77" s="209" t="str">
        <f t="shared" si="63"/>
        <v/>
      </c>
      <c r="X77" s="84" t="str">
        <f t="shared" si="64"/>
        <v/>
      </c>
      <c r="Y77" s="210" t="str">
        <f t="shared" si="65"/>
        <v/>
      </c>
      <c r="Z77" s="64"/>
      <c r="AA77" s="87" t="str">
        <f t="shared" si="68"/>
        <v/>
      </c>
      <c r="AB77" s="84" t="str">
        <f t="shared" si="69"/>
        <v/>
      </c>
      <c r="AC77" s="84" t="str">
        <f t="shared" si="70"/>
        <v/>
      </c>
      <c r="AD77" s="209" t="str">
        <f t="shared" si="71"/>
        <v/>
      </c>
      <c r="AE77" s="84" t="str">
        <f t="shared" si="72"/>
        <v/>
      </c>
      <c r="AF77" s="210" t="str">
        <f t="shared" si="73"/>
        <v/>
      </c>
      <c r="AG77" s="64"/>
      <c r="AH77" s="64"/>
      <c r="AI77" s="64"/>
      <c r="AJ77" s="64"/>
      <c r="AK77" s="64"/>
      <c r="AL77" s="64"/>
      <c r="AM77" s="64"/>
      <c r="AN77" s="64"/>
      <c r="AO77" s="64"/>
      <c r="AP77" s="64"/>
      <c r="AQ77" s="64"/>
    </row>
    <row r="78" spans="1:43" ht="18" customHeight="1" x14ac:dyDescent="0.3">
      <c r="A78" s="35"/>
      <c r="B78" s="69" t="str">
        <f>B71</f>
        <v>A-07</v>
      </c>
      <c r="C78" s="93" t="s">
        <v>279</v>
      </c>
      <c r="D78" s="92"/>
      <c r="E78" s="91"/>
      <c r="F78" s="452"/>
      <c r="G78" s="403"/>
      <c r="H78" s="403"/>
      <c r="I78" s="438"/>
      <c r="J78" s="82"/>
      <c r="K78" s="69" t="str">
        <f>K71</f>
        <v>A-08</v>
      </c>
      <c r="L78" s="93" t="s">
        <v>288</v>
      </c>
      <c r="M78" s="92"/>
      <c r="N78" s="91"/>
      <c r="O78" s="452"/>
      <c r="P78" s="403"/>
      <c r="Q78" s="403"/>
      <c r="R78" s="438"/>
      <c r="S78" s="64"/>
      <c r="T78" s="87"/>
      <c r="U78" s="84" t="str">
        <f t="shared" si="66"/>
        <v/>
      </c>
      <c r="V78" s="84" t="str">
        <f t="shared" si="67"/>
        <v/>
      </c>
      <c r="W78" s="209" t="str">
        <f t="shared" si="63"/>
        <v/>
      </c>
      <c r="X78" s="84" t="str">
        <f t="shared" si="64"/>
        <v/>
      </c>
      <c r="Y78" s="210" t="str">
        <f t="shared" si="65"/>
        <v/>
      </c>
      <c r="Z78" s="64"/>
      <c r="AA78" s="87" t="str">
        <f t="shared" si="68"/>
        <v/>
      </c>
      <c r="AB78" s="84" t="str">
        <f t="shared" si="69"/>
        <v/>
      </c>
      <c r="AC78" s="84" t="str">
        <f t="shared" si="70"/>
        <v/>
      </c>
      <c r="AD78" s="209" t="str">
        <f t="shared" si="71"/>
        <v/>
      </c>
      <c r="AE78" s="84" t="str">
        <f t="shared" si="72"/>
        <v/>
      </c>
      <c r="AF78" s="210" t="str">
        <f t="shared" si="73"/>
        <v/>
      </c>
      <c r="AG78" s="64"/>
      <c r="AH78" s="64"/>
      <c r="AI78" s="64"/>
      <c r="AJ78" s="64"/>
      <c r="AK78" s="64"/>
      <c r="AL78" s="64"/>
      <c r="AM78" s="64"/>
      <c r="AN78" s="64"/>
      <c r="AO78" s="64"/>
      <c r="AP78" s="64"/>
      <c r="AQ78" s="64"/>
    </row>
    <row r="79" spans="1:43" ht="18" customHeight="1" x14ac:dyDescent="0.3">
      <c r="A79" s="35"/>
      <c r="B79" s="69" t="str">
        <f>B71</f>
        <v>A-07</v>
      </c>
      <c r="C79" s="93" t="s">
        <v>282</v>
      </c>
      <c r="D79" s="92"/>
      <c r="E79" s="91"/>
      <c r="F79" s="452"/>
      <c r="G79" s="403"/>
      <c r="H79" s="403"/>
      <c r="I79" s="438"/>
      <c r="J79" s="82"/>
      <c r="K79" s="69" t="str">
        <f>K71</f>
        <v>A-08</v>
      </c>
      <c r="L79" s="93" t="s">
        <v>289</v>
      </c>
      <c r="M79" s="92"/>
      <c r="N79" s="91"/>
      <c r="O79" s="452"/>
      <c r="P79" s="403"/>
      <c r="Q79" s="403"/>
      <c r="R79" s="438"/>
      <c r="S79" s="64"/>
      <c r="T79" s="87"/>
      <c r="U79" s="84" t="str">
        <f t="shared" si="66"/>
        <v/>
      </c>
      <c r="V79" s="84" t="str">
        <f t="shared" si="67"/>
        <v/>
      </c>
      <c r="W79" s="209" t="str">
        <f t="shared" si="63"/>
        <v/>
      </c>
      <c r="X79" s="84" t="str">
        <f t="shared" si="64"/>
        <v/>
      </c>
      <c r="Y79" s="210" t="str">
        <f t="shared" si="65"/>
        <v/>
      </c>
      <c r="Z79" s="64"/>
      <c r="AA79" s="87" t="str">
        <f t="shared" si="68"/>
        <v/>
      </c>
      <c r="AB79" s="84" t="str">
        <f t="shared" si="69"/>
        <v/>
      </c>
      <c r="AC79" s="84" t="str">
        <f t="shared" si="70"/>
        <v/>
      </c>
      <c r="AD79" s="209" t="str">
        <f t="shared" si="71"/>
        <v/>
      </c>
      <c r="AE79" s="84" t="str">
        <f t="shared" si="72"/>
        <v/>
      </c>
      <c r="AF79" s="210" t="str">
        <f t="shared" si="73"/>
        <v/>
      </c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</row>
    <row r="80" spans="1:43" ht="18" customHeight="1" x14ac:dyDescent="0.3">
      <c r="A80" s="35"/>
      <c r="B80" s="69" t="str">
        <f>B71</f>
        <v>A-07</v>
      </c>
      <c r="C80" s="93" t="s">
        <v>280</v>
      </c>
      <c r="D80" s="92"/>
      <c r="E80" s="91"/>
      <c r="F80" s="452"/>
      <c r="G80" s="403"/>
      <c r="H80" s="403"/>
      <c r="I80" s="438"/>
      <c r="J80" s="82"/>
      <c r="K80" s="69" t="str">
        <f>K71</f>
        <v>A-08</v>
      </c>
      <c r="L80" s="93" t="s">
        <v>290</v>
      </c>
      <c r="M80" s="92"/>
      <c r="N80" s="91"/>
      <c r="O80" s="452"/>
      <c r="P80" s="403"/>
      <c r="Q80" s="403"/>
      <c r="R80" s="438"/>
      <c r="S80" s="64"/>
      <c r="T80" s="87"/>
      <c r="U80" s="84" t="str">
        <f t="shared" si="66"/>
        <v/>
      </c>
      <c r="V80" s="84" t="str">
        <f t="shared" si="67"/>
        <v/>
      </c>
      <c r="W80" s="209" t="str">
        <f t="shared" si="63"/>
        <v/>
      </c>
      <c r="X80" s="84" t="str">
        <f t="shared" si="64"/>
        <v/>
      </c>
      <c r="Y80" s="210" t="str">
        <f t="shared" si="65"/>
        <v/>
      </c>
      <c r="Z80" s="64"/>
      <c r="AA80" s="87" t="str">
        <f t="shared" si="68"/>
        <v/>
      </c>
      <c r="AB80" s="84" t="str">
        <f t="shared" si="69"/>
        <v/>
      </c>
      <c r="AC80" s="84" t="str">
        <f t="shared" si="70"/>
        <v/>
      </c>
      <c r="AD80" s="209" t="str">
        <f t="shared" si="71"/>
        <v/>
      </c>
      <c r="AE80" s="84" t="str">
        <f t="shared" si="72"/>
        <v/>
      </c>
      <c r="AF80" s="210" t="str">
        <f t="shared" si="73"/>
        <v/>
      </c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</row>
    <row r="81" spans="1:43" ht="18" customHeight="1" x14ac:dyDescent="0.3">
      <c r="A81" s="35"/>
      <c r="B81" s="69" t="str">
        <f>B71</f>
        <v>A-07</v>
      </c>
      <c r="C81" s="93" t="s">
        <v>245</v>
      </c>
      <c r="D81" s="92"/>
      <c r="E81" s="91"/>
      <c r="F81" s="452"/>
      <c r="G81" s="403"/>
      <c r="H81" s="403"/>
      <c r="I81" s="438"/>
      <c r="J81" s="82"/>
      <c r="K81" s="69" t="str">
        <f>K71</f>
        <v>A-08</v>
      </c>
      <c r="L81" s="93" t="s">
        <v>291</v>
      </c>
      <c r="M81" s="92"/>
      <c r="N81" s="91"/>
      <c r="O81" s="452"/>
      <c r="P81" s="403"/>
      <c r="Q81" s="403"/>
      <c r="R81" s="438"/>
      <c r="S81" s="64"/>
      <c r="T81" s="87"/>
      <c r="U81" s="84" t="str">
        <f t="shared" si="66"/>
        <v/>
      </c>
      <c r="V81" s="84" t="str">
        <f t="shared" si="67"/>
        <v/>
      </c>
      <c r="W81" s="209" t="str">
        <f t="shared" si="63"/>
        <v/>
      </c>
      <c r="X81" s="84" t="str">
        <f t="shared" si="64"/>
        <v/>
      </c>
      <c r="Y81" s="210" t="str">
        <f t="shared" si="65"/>
        <v/>
      </c>
      <c r="Z81" s="64"/>
      <c r="AA81" s="87" t="str">
        <f t="shared" si="68"/>
        <v/>
      </c>
      <c r="AB81" s="84" t="str">
        <f t="shared" si="69"/>
        <v/>
      </c>
      <c r="AC81" s="84" t="str">
        <f t="shared" si="70"/>
        <v/>
      </c>
      <c r="AD81" s="209" t="str">
        <f t="shared" si="71"/>
        <v/>
      </c>
      <c r="AE81" s="84" t="str">
        <f t="shared" si="72"/>
        <v/>
      </c>
      <c r="AF81" s="210" t="str">
        <f t="shared" si="73"/>
        <v/>
      </c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</row>
    <row r="82" spans="1:43" ht="18" customHeight="1" x14ac:dyDescent="0.3">
      <c r="A82" s="35"/>
      <c r="B82" s="69" t="str">
        <f>B71</f>
        <v>A-07</v>
      </c>
      <c r="C82" s="93"/>
      <c r="D82" s="92"/>
      <c r="E82" s="91"/>
      <c r="F82" s="452"/>
      <c r="G82" s="403"/>
      <c r="H82" s="403"/>
      <c r="I82" s="438"/>
      <c r="J82" s="82"/>
      <c r="K82" s="69" t="str">
        <f>K71</f>
        <v>A-08</v>
      </c>
      <c r="L82" s="93" t="s">
        <v>292</v>
      </c>
      <c r="M82" s="92"/>
      <c r="N82" s="91"/>
      <c r="O82" s="452"/>
      <c r="P82" s="403"/>
      <c r="Q82" s="403"/>
      <c r="R82" s="438"/>
      <c r="S82" s="64"/>
      <c r="T82" s="87"/>
      <c r="U82" s="84" t="str">
        <f t="shared" si="66"/>
        <v/>
      </c>
      <c r="V82" s="84" t="str">
        <f t="shared" si="67"/>
        <v/>
      </c>
      <c r="W82" s="209" t="str">
        <f t="shared" si="63"/>
        <v/>
      </c>
      <c r="X82" s="84" t="str">
        <f t="shared" si="64"/>
        <v/>
      </c>
      <c r="Y82" s="210" t="str">
        <f t="shared" si="65"/>
        <v/>
      </c>
      <c r="Z82" s="64"/>
      <c r="AA82" s="87" t="str">
        <f t="shared" si="68"/>
        <v/>
      </c>
      <c r="AB82" s="84" t="str">
        <f t="shared" si="69"/>
        <v/>
      </c>
      <c r="AC82" s="84" t="str">
        <f t="shared" si="70"/>
        <v/>
      </c>
      <c r="AD82" s="209" t="str">
        <f t="shared" si="71"/>
        <v/>
      </c>
      <c r="AE82" s="84" t="str">
        <f t="shared" si="72"/>
        <v/>
      </c>
      <c r="AF82" s="210" t="str">
        <f t="shared" si="73"/>
        <v/>
      </c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</row>
    <row r="83" spans="1:43" ht="18" customHeight="1" x14ac:dyDescent="0.3">
      <c r="A83" s="35"/>
      <c r="B83" s="69" t="str">
        <f>B71</f>
        <v>A-07</v>
      </c>
      <c r="C83" s="93"/>
      <c r="D83" s="92"/>
      <c r="E83" s="91"/>
      <c r="F83" s="452"/>
      <c r="G83" s="403"/>
      <c r="H83" s="403"/>
      <c r="I83" s="438"/>
      <c r="J83" s="82"/>
      <c r="K83" s="69" t="str">
        <f>K71</f>
        <v>A-08</v>
      </c>
      <c r="L83" s="93"/>
      <c r="M83" s="92"/>
      <c r="N83" s="91"/>
      <c r="O83" s="452"/>
      <c r="P83" s="403"/>
      <c r="Q83" s="403"/>
      <c r="R83" s="438"/>
      <c r="S83" s="64"/>
      <c r="T83" s="87"/>
      <c r="U83" s="84" t="str">
        <f t="shared" si="66"/>
        <v/>
      </c>
      <c r="V83" s="84" t="str">
        <f t="shared" si="67"/>
        <v/>
      </c>
      <c r="W83" s="209" t="str">
        <f t="shared" si="63"/>
        <v/>
      </c>
      <c r="X83" s="84" t="str">
        <f t="shared" si="64"/>
        <v/>
      </c>
      <c r="Y83" s="210" t="str">
        <f t="shared" si="65"/>
        <v/>
      </c>
      <c r="Z83" s="64"/>
      <c r="AA83" s="87" t="str">
        <f t="shared" si="68"/>
        <v/>
      </c>
      <c r="AB83" s="84" t="str">
        <f t="shared" si="69"/>
        <v/>
      </c>
      <c r="AC83" s="84" t="str">
        <f t="shared" si="70"/>
        <v/>
      </c>
      <c r="AD83" s="209" t="str">
        <f t="shared" si="71"/>
        <v/>
      </c>
      <c r="AE83" s="84" t="str">
        <f t="shared" si="72"/>
        <v/>
      </c>
      <c r="AF83" s="210" t="str">
        <f t="shared" si="73"/>
        <v/>
      </c>
      <c r="AG83" s="64"/>
      <c r="AH83" s="64"/>
      <c r="AI83" s="64"/>
      <c r="AJ83" s="64"/>
      <c r="AK83" s="64"/>
      <c r="AL83" s="64"/>
      <c r="AM83" s="64"/>
      <c r="AN83" s="64"/>
      <c r="AO83" s="64"/>
      <c r="AP83" s="64"/>
      <c r="AQ83" s="64"/>
    </row>
    <row r="84" spans="1:43" ht="18" customHeight="1" x14ac:dyDescent="0.3">
      <c r="A84" s="35"/>
      <c r="B84" s="69" t="str">
        <f>B71</f>
        <v>A-07</v>
      </c>
      <c r="C84" s="93"/>
      <c r="D84" s="92"/>
      <c r="E84" s="91"/>
      <c r="F84" s="452"/>
      <c r="G84" s="403"/>
      <c r="H84" s="403"/>
      <c r="I84" s="438"/>
      <c r="J84" s="82"/>
      <c r="K84" s="69" t="str">
        <f>K71</f>
        <v>A-08</v>
      </c>
      <c r="L84" s="93"/>
      <c r="M84" s="92"/>
      <c r="N84" s="91"/>
      <c r="O84" s="452"/>
      <c r="P84" s="403"/>
      <c r="Q84" s="403"/>
      <c r="R84" s="438"/>
      <c r="S84" s="64"/>
      <c r="T84" s="87"/>
      <c r="U84" s="84" t="str">
        <f t="shared" si="66"/>
        <v/>
      </c>
      <c r="V84" s="84" t="str">
        <f t="shared" si="67"/>
        <v/>
      </c>
      <c r="W84" s="209" t="str">
        <f t="shared" si="63"/>
        <v/>
      </c>
      <c r="X84" s="84" t="str">
        <f t="shared" si="64"/>
        <v/>
      </c>
      <c r="Y84" s="210" t="str">
        <f t="shared" si="65"/>
        <v/>
      </c>
      <c r="Z84" s="64"/>
      <c r="AA84" s="87" t="str">
        <f t="shared" si="68"/>
        <v/>
      </c>
      <c r="AB84" s="84" t="str">
        <f t="shared" si="69"/>
        <v/>
      </c>
      <c r="AC84" s="84" t="str">
        <f t="shared" si="70"/>
        <v/>
      </c>
      <c r="AD84" s="209" t="str">
        <f t="shared" si="71"/>
        <v/>
      </c>
      <c r="AE84" s="84" t="str">
        <f t="shared" si="72"/>
        <v/>
      </c>
      <c r="AF84" s="210" t="str">
        <f t="shared" si="73"/>
        <v/>
      </c>
      <c r="AG84" s="64"/>
      <c r="AH84" s="64"/>
      <c r="AI84" s="64"/>
      <c r="AJ84" s="64"/>
      <c r="AK84" s="64"/>
      <c r="AL84" s="64"/>
      <c r="AM84" s="64"/>
      <c r="AN84" s="64"/>
      <c r="AO84" s="64"/>
      <c r="AP84" s="64"/>
      <c r="AQ84" s="64"/>
    </row>
    <row r="85" spans="1:43" ht="18" customHeight="1" x14ac:dyDescent="0.3">
      <c r="A85" s="35"/>
      <c r="B85" s="69" t="str">
        <f>B71</f>
        <v>A-07</v>
      </c>
      <c r="C85" s="93"/>
      <c r="D85" s="92"/>
      <c r="E85" s="91"/>
      <c r="F85" s="452"/>
      <c r="G85" s="403"/>
      <c r="H85" s="403"/>
      <c r="I85" s="438"/>
      <c r="J85" s="82"/>
      <c r="K85" s="69" t="str">
        <f>K71</f>
        <v>A-08</v>
      </c>
      <c r="L85" s="93"/>
      <c r="M85" s="92"/>
      <c r="N85" s="91"/>
      <c r="O85" s="452"/>
      <c r="P85" s="403"/>
      <c r="Q85" s="403"/>
      <c r="R85" s="438"/>
      <c r="S85" s="64"/>
      <c r="T85" s="87"/>
      <c r="U85" s="84" t="str">
        <f t="shared" si="66"/>
        <v/>
      </c>
      <c r="V85" s="84" t="str">
        <f t="shared" si="67"/>
        <v/>
      </c>
      <c r="W85" s="209" t="str">
        <f t="shared" si="63"/>
        <v/>
      </c>
      <c r="X85" s="84" t="str">
        <f t="shared" si="64"/>
        <v/>
      </c>
      <c r="Y85" s="210" t="str">
        <f t="shared" si="65"/>
        <v/>
      </c>
      <c r="Z85" s="64"/>
      <c r="AA85" s="87" t="str">
        <f t="shared" si="68"/>
        <v/>
      </c>
      <c r="AB85" s="84" t="str">
        <f t="shared" si="69"/>
        <v/>
      </c>
      <c r="AC85" s="84" t="str">
        <f t="shared" si="70"/>
        <v/>
      </c>
      <c r="AD85" s="209" t="str">
        <f t="shared" si="71"/>
        <v/>
      </c>
      <c r="AE85" s="84" t="str">
        <f t="shared" si="72"/>
        <v/>
      </c>
      <c r="AF85" s="210" t="str">
        <f t="shared" si="73"/>
        <v/>
      </c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</row>
    <row r="86" spans="1:43" ht="18" customHeight="1" x14ac:dyDescent="0.3">
      <c r="A86" s="35"/>
      <c r="B86" s="69" t="str">
        <f>B71</f>
        <v>A-07</v>
      </c>
      <c r="C86" s="93"/>
      <c r="D86" s="92"/>
      <c r="E86" s="91"/>
      <c r="F86" s="452"/>
      <c r="G86" s="403"/>
      <c r="H86" s="403"/>
      <c r="I86" s="438"/>
      <c r="J86" s="82"/>
      <c r="K86" s="69" t="str">
        <f>K71</f>
        <v>A-08</v>
      </c>
      <c r="L86" s="93"/>
      <c r="M86" s="92"/>
      <c r="N86" s="91"/>
      <c r="O86" s="452"/>
      <c r="P86" s="403"/>
      <c r="Q86" s="403"/>
      <c r="R86" s="438"/>
      <c r="S86" s="64"/>
      <c r="T86" s="87"/>
      <c r="U86" s="84" t="str">
        <f t="shared" si="66"/>
        <v/>
      </c>
      <c r="V86" s="84" t="str">
        <f t="shared" si="67"/>
        <v/>
      </c>
      <c r="W86" s="209" t="str">
        <f t="shared" si="63"/>
        <v/>
      </c>
      <c r="X86" s="84" t="str">
        <f t="shared" si="64"/>
        <v/>
      </c>
      <c r="Y86" s="210" t="str">
        <f t="shared" si="65"/>
        <v/>
      </c>
      <c r="Z86" s="64"/>
      <c r="AA86" s="87" t="str">
        <f t="shared" si="68"/>
        <v/>
      </c>
      <c r="AB86" s="84" t="str">
        <f t="shared" si="69"/>
        <v/>
      </c>
      <c r="AC86" s="84" t="str">
        <f t="shared" si="70"/>
        <v/>
      </c>
      <c r="AD86" s="209" t="str">
        <f t="shared" si="71"/>
        <v/>
      </c>
      <c r="AE86" s="84" t="str">
        <f t="shared" si="72"/>
        <v/>
      </c>
      <c r="AF86" s="210" t="str">
        <f t="shared" si="73"/>
        <v/>
      </c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</row>
    <row r="87" spans="1:43" ht="18" customHeight="1" x14ac:dyDescent="0.3">
      <c r="A87" s="35"/>
      <c r="B87" s="69" t="str">
        <f>B71</f>
        <v>A-07</v>
      </c>
      <c r="C87" s="93"/>
      <c r="D87" s="92"/>
      <c r="E87" s="91"/>
      <c r="F87" s="452"/>
      <c r="G87" s="403"/>
      <c r="H87" s="403"/>
      <c r="I87" s="438"/>
      <c r="J87" s="82"/>
      <c r="K87" s="69" t="str">
        <f>K71</f>
        <v>A-08</v>
      </c>
      <c r="L87" s="93"/>
      <c r="M87" s="92"/>
      <c r="N87" s="91"/>
      <c r="O87" s="452"/>
      <c r="P87" s="403"/>
      <c r="Q87" s="403"/>
      <c r="R87" s="438"/>
      <c r="S87" s="64"/>
      <c r="T87" s="87"/>
      <c r="U87" s="84" t="str">
        <f t="shared" si="66"/>
        <v/>
      </c>
      <c r="V87" s="84" t="str">
        <f t="shared" si="67"/>
        <v/>
      </c>
      <c r="W87" s="209" t="str">
        <f t="shared" si="63"/>
        <v/>
      </c>
      <c r="X87" s="84" t="str">
        <f t="shared" si="64"/>
        <v/>
      </c>
      <c r="Y87" s="210" t="str">
        <f t="shared" si="65"/>
        <v/>
      </c>
      <c r="Z87" s="64"/>
      <c r="AA87" s="87" t="str">
        <f t="shared" si="68"/>
        <v/>
      </c>
      <c r="AB87" s="84" t="str">
        <f t="shared" si="69"/>
        <v/>
      </c>
      <c r="AC87" s="84" t="str">
        <f t="shared" si="70"/>
        <v/>
      </c>
      <c r="AD87" s="209" t="str">
        <f t="shared" si="71"/>
        <v/>
      </c>
      <c r="AE87" s="84" t="str">
        <f t="shared" si="72"/>
        <v/>
      </c>
      <c r="AF87" s="210" t="str">
        <f t="shared" si="73"/>
        <v/>
      </c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</row>
    <row r="88" spans="1:43" ht="18" customHeight="1" x14ac:dyDescent="0.3">
      <c r="A88" s="35"/>
      <c r="B88" s="69" t="str">
        <f>B71</f>
        <v>A-07</v>
      </c>
      <c r="C88" s="93"/>
      <c r="D88" s="92"/>
      <c r="E88" s="91"/>
      <c r="F88" s="452"/>
      <c r="G88" s="403"/>
      <c r="H88" s="403"/>
      <c r="I88" s="438"/>
      <c r="J88" s="82"/>
      <c r="K88" s="69" t="str">
        <f>K71</f>
        <v>A-08</v>
      </c>
      <c r="L88" s="93"/>
      <c r="M88" s="92"/>
      <c r="N88" s="91"/>
      <c r="O88" s="452"/>
      <c r="P88" s="403"/>
      <c r="Q88" s="403"/>
      <c r="R88" s="438"/>
      <c r="S88" s="64"/>
      <c r="T88" s="87"/>
      <c r="U88" s="84" t="str">
        <f t="shared" si="66"/>
        <v/>
      </c>
      <c r="V88" s="84" t="str">
        <f t="shared" si="67"/>
        <v/>
      </c>
      <c r="W88" s="209" t="str">
        <f t="shared" si="63"/>
        <v/>
      </c>
      <c r="X88" s="84" t="str">
        <f t="shared" si="64"/>
        <v/>
      </c>
      <c r="Y88" s="210" t="str">
        <f t="shared" si="65"/>
        <v/>
      </c>
      <c r="Z88" s="64"/>
      <c r="AA88" s="87" t="str">
        <f t="shared" si="68"/>
        <v/>
      </c>
      <c r="AB88" s="84" t="str">
        <f t="shared" si="69"/>
        <v/>
      </c>
      <c r="AC88" s="84" t="str">
        <f t="shared" si="70"/>
        <v/>
      </c>
      <c r="AD88" s="209" t="str">
        <f t="shared" si="71"/>
        <v/>
      </c>
      <c r="AE88" s="84" t="str">
        <f t="shared" si="72"/>
        <v/>
      </c>
      <c r="AF88" s="210" t="str">
        <f t="shared" si="73"/>
        <v/>
      </c>
      <c r="AG88" s="64"/>
      <c r="AH88" s="64"/>
      <c r="AI88" s="64"/>
      <c r="AJ88" s="64"/>
      <c r="AK88" s="64"/>
      <c r="AL88" s="64"/>
      <c r="AM88" s="64"/>
      <c r="AN88" s="64"/>
      <c r="AO88" s="64"/>
      <c r="AP88" s="64"/>
      <c r="AQ88" s="64"/>
    </row>
    <row r="89" spans="1:43" ht="18" customHeight="1" x14ac:dyDescent="0.3">
      <c r="A89" s="35"/>
      <c r="B89" s="69" t="str">
        <f>B71</f>
        <v>A-07</v>
      </c>
      <c r="C89" s="93"/>
      <c r="D89" s="92"/>
      <c r="E89" s="91"/>
      <c r="F89" s="452"/>
      <c r="G89" s="403"/>
      <c r="H89" s="403"/>
      <c r="I89" s="438"/>
      <c r="J89" s="82"/>
      <c r="K89" s="69" t="str">
        <f>K71</f>
        <v>A-08</v>
      </c>
      <c r="L89" s="93"/>
      <c r="M89" s="92"/>
      <c r="N89" s="91"/>
      <c r="O89" s="452"/>
      <c r="P89" s="403"/>
      <c r="Q89" s="403"/>
      <c r="R89" s="438"/>
      <c r="S89" s="64"/>
      <c r="T89" s="87"/>
      <c r="U89" s="84" t="str">
        <f t="shared" si="66"/>
        <v/>
      </c>
      <c r="V89" s="84" t="str">
        <f t="shared" si="67"/>
        <v/>
      </c>
      <c r="W89" s="209" t="str">
        <f t="shared" si="63"/>
        <v/>
      </c>
      <c r="X89" s="84" t="str">
        <f t="shared" si="64"/>
        <v/>
      </c>
      <c r="Y89" s="210" t="str">
        <f t="shared" si="65"/>
        <v/>
      </c>
      <c r="Z89" s="64"/>
      <c r="AA89" s="87" t="str">
        <f t="shared" si="68"/>
        <v/>
      </c>
      <c r="AB89" s="84" t="str">
        <f t="shared" si="69"/>
        <v/>
      </c>
      <c r="AC89" s="84" t="str">
        <f t="shared" si="70"/>
        <v/>
      </c>
      <c r="AD89" s="209" t="str">
        <f t="shared" si="71"/>
        <v/>
      </c>
      <c r="AE89" s="84" t="str">
        <f t="shared" si="72"/>
        <v/>
      </c>
      <c r="AF89" s="210" t="str">
        <f t="shared" si="73"/>
        <v/>
      </c>
      <c r="AG89" s="64"/>
      <c r="AH89" s="64"/>
      <c r="AI89" s="64"/>
      <c r="AJ89" s="64"/>
      <c r="AK89" s="64"/>
      <c r="AL89" s="64"/>
      <c r="AM89" s="64"/>
      <c r="AN89" s="64"/>
      <c r="AO89" s="64"/>
      <c r="AP89" s="64"/>
      <c r="AQ89" s="64"/>
    </row>
    <row r="90" spans="1:43" ht="18" customHeight="1" x14ac:dyDescent="0.3">
      <c r="A90" s="35"/>
      <c r="B90" s="69" t="str">
        <f>B71</f>
        <v>A-07</v>
      </c>
      <c r="C90" s="81"/>
      <c r="D90" s="80"/>
      <c r="E90" s="79"/>
      <c r="F90" s="457"/>
      <c r="G90" s="467"/>
      <c r="H90" s="467"/>
      <c r="I90" s="446"/>
      <c r="J90" s="82"/>
      <c r="K90" s="69" t="str">
        <f>K71</f>
        <v>A-08</v>
      </c>
      <c r="L90" s="81" t="e">
        <f>#REF!</f>
        <v>#REF!</v>
      </c>
      <c r="M90" s="80"/>
      <c r="N90" s="79"/>
      <c r="O90" s="457"/>
      <c r="P90" s="467"/>
      <c r="Q90" s="467"/>
      <c r="R90" s="446"/>
      <c r="S90" s="64"/>
      <c r="T90" s="87"/>
      <c r="U90" s="84" t="str">
        <f t="shared" si="66"/>
        <v/>
      </c>
      <c r="V90" s="84" t="str">
        <f t="shared" si="67"/>
        <v/>
      </c>
      <c r="W90" s="209" t="str">
        <f t="shared" si="63"/>
        <v/>
      </c>
      <c r="X90" s="84" t="str">
        <f t="shared" si="64"/>
        <v/>
      </c>
      <c r="Y90" s="210" t="str">
        <f t="shared" si="65"/>
        <v/>
      </c>
      <c r="Z90" s="64"/>
      <c r="AA90" s="87" t="str">
        <f t="shared" si="68"/>
        <v/>
      </c>
      <c r="AB90" s="84" t="str">
        <f t="shared" si="69"/>
        <v/>
      </c>
      <c r="AC90" s="84" t="str">
        <f t="shared" si="70"/>
        <v/>
      </c>
      <c r="AD90" s="209" t="str">
        <f t="shared" si="71"/>
        <v/>
      </c>
      <c r="AE90" s="84" t="str">
        <f t="shared" si="72"/>
        <v/>
      </c>
      <c r="AF90" s="210" t="str">
        <f t="shared" si="73"/>
        <v/>
      </c>
      <c r="AG90" s="64"/>
      <c r="AH90" s="64"/>
      <c r="AI90" s="64"/>
      <c r="AJ90" s="64"/>
      <c r="AK90" s="64"/>
      <c r="AL90" s="64"/>
      <c r="AM90" s="64"/>
      <c r="AN90" s="64"/>
      <c r="AO90" s="64"/>
      <c r="AP90" s="64"/>
      <c r="AQ90" s="64"/>
    </row>
    <row r="91" spans="1:43" ht="18" customHeight="1" thickBot="1" x14ac:dyDescent="0.35">
      <c r="A91" s="35"/>
      <c r="B91" s="116" t="s">
        <v>256</v>
      </c>
      <c r="C91" s="215" t="s">
        <v>293</v>
      </c>
      <c r="D91" s="111"/>
      <c r="E91" s="110"/>
      <c r="F91" s="110"/>
      <c r="G91" s="110"/>
      <c r="H91" s="217">
        <f>AI21</f>
        <v>1</v>
      </c>
      <c r="I91" s="109">
        <f>AJ21</f>
        <v>1</v>
      </c>
      <c r="J91" s="114"/>
      <c r="K91" s="113" t="s">
        <v>257</v>
      </c>
      <c r="L91" s="215" t="s">
        <v>300</v>
      </c>
      <c r="M91" s="111"/>
      <c r="N91" s="110"/>
      <c r="O91" s="110"/>
      <c r="P91" s="110"/>
      <c r="Q91" s="217">
        <f>AI22</f>
        <v>1</v>
      </c>
      <c r="R91" s="109">
        <f>AJ22</f>
        <v>1</v>
      </c>
      <c r="S91" s="64"/>
      <c r="T91" s="104"/>
      <c r="U91" s="102"/>
      <c r="V91" s="101"/>
      <c r="W91" s="102"/>
      <c r="X91" s="102"/>
      <c r="Y91" s="211"/>
      <c r="Z91" s="64"/>
      <c r="AA91" s="104"/>
      <c r="AB91" s="102"/>
      <c r="AC91" s="101"/>
      <c r="AD91" s="102"/>
      <c r="AE91" s="102"/>
      <c r="AF91" s="211"/>
      <c r="AG91" s="64"/>
      <c r="AH91" s="64"/>
      <c r="AI91" s="64"/>
      <c r="AJ91" s="64"/>
      <c r="AK91" s="64"/>
      <c r="AL91" s="64"/>
      <c r="AM91" s="64"/>
      <c r="AN91" s="64"/>
      <c r="AO91" s="64"/>
      <c r="AP91" s="64"/>
      <c r="AQ91" s="64"/>
    </row>
    <row r="92" spans="1:43" ht="18" customHeight="1" thickBot="1" x14ac:dyDescent="0.4">
      <c r="A92" s="35"/>
      <c r="B92" s="69" t="str">
        <f>B91</f>
        <v>A-09</v>
      </c>
      <c r="C92" s="107" t="s">
        <v>46</v>
      </c>
      <c r="D92" s="174" t="s">
        <v>154</v>
      </c>
      <c r="E92" s="175" t="s">
        <v>153</v>
      </c>
      <c r="F92" s="453" t="s">
        <v>45</v>
      </c>
      <c r="G92" s="453"/>
      <c r="H92" s="453"/>
      <c r="I92" s="454"/>
      <c r="J92" s="108"/>
      <c r="K92" s="69" t="str">
        <f>K91</f>
        <v>A-10</v>
      </c>
      <c r="L92" s="107" t="s">
        <v>46</v>
      </c>
      <c r="M92" s="174" t="s">
        <v>154</v>
      </c>
      <c r="N92" s="175" t="s">
        <v>153</v>
      </c>
      <c r="O92" s="453" t="s">
        <v>45</v>
      </c>
      <c r="P92" s="453"/>
      <c r="Q92" s="453"/>
      <c r="R92" s="454"/>
      <c r="S92" s="64"/>
      <c r="T92" s="216" t="str">
        <f>C91</f>
        <v>LOCAUX PREPARATIONS PRIMAIRES</v>
      </c>
      <c r="U92" s="133"/>
      <c r="V92" s="133"/>
      <c r="W92" s="216" t="str">
        <f>L91</f>
        <v>PREPARATIONS FROIDES</v>
      </c>
      <c r="X92" s="133"/>
      <c r="Y92" s="132"/>
      <c r="Z92" s="64"/>
      <c r="AA92" s="216" t="str">
        <f>C91</f>
        <v>LOCAUX PREPARATIONS PRIMAIRES</v>
      </c>
      <c r="AB92" s="133"/>
      <c r="AC92" s="133"/>
      <c r="AD92" s="216" t="str">
        <f>L91</f>
        <v>PREPARATIONS FROIDES</v>
      </c>
      <c r="AE92" s="133"/>
      <c r="AF92" s="132"/>
      <c r="AG92" s="64"/>
      <c r="AH92" s="64"/>
      <c r="AI92" s="64"/>
      <c r="AJ92" s="64"/>
      <c r="AK92" s="64"/>
      <c r="AL92" s="64"/>
      <c r="AM92" s="64"/>
      <c r="AN92" s="64"/>
      <c r="AO92" s="64"/>
      <c r="AP92" s="64"/>
      <c r="AQ92" s="64"/>
    </row>
    <row r="93" spans="1:43" ht="18" customHeight="1" x14ac:dyDescent="0.3">
      <c r="A93" s="35"/>
      <c r="B93" s="69" t="str">
        <f>B91</f>
        <v>A-09</v>
      </c>
      <c r="C93" s="99" t="s">
        <v>212</v>
      </c>
      <c r="D93" s="98"/>
      <c r="E93" s="97"/>
      <c r="F93" s="468"/>
      <c r="G93" s="408"/>
      <c r="H93" s="408"/>
      <c r="I93" s="469"/>
      <c r="J93" s="82"/>
      <c r="K93" s="69" t="str">
        <f>K91</f>
        <v>A-10</v>
      </c>
      <c r="L93" s="99" t="s">
        <v>212</v>
      </c>
      <c r="M93" s="98"/>
      <c r="N93" s="97"/>
      <c r="O93" s="468"/>
      <c r="P93" s="408"/>
      <c r="Q93" s="408"/>
      <c r="R93" s="469"/>
      <c r="S93" s="64"/>
      <c r="T93" s="87" t="str">
        <f>IF(ISBLANK(D93),"",B93)</f>
        <v/>
      </c>
      <c r="U93" s="84" t="str">
        <f>IF(ISBLANK(D93),"",C93)</f>
        <v/>
      </c>
      <c r="V93" s="84" t="str">
        <f>IF(ISBLANK(D93),"",F93)</f>
        <v/>
      </c>
      <c r="W93" s="209" t="str">
        <f>IF(ISBLANK(M93),"",K93)</f>
        <v/>
      </c>
      <c r="X93" s="84" t="str">
        <f>IF(ISBLANK(M93),"",L93)</f>
        <v/>
      </c>
      <c r="Y93" s="210" t="str">
        <f>IF(ISBLANK(M93),"",O93)</f>
        <v/>
      </c>
      <c r="Z93" s="64"/>
      <c r="AA93" s="87" t="str">
        <f t="shared" ref="AA93:AA94" si="74">IF(ISBLANK(E93),"",B93)</f>
        <v/>
      </c>
      <c r="AB93" s="84" t="str">
        <f t="shared" ref="AB93:AB94" si="75">IF(ISBLANK(E93),"",L93)</f>
        <v/>
      </c>
      <c r="AC93" s="84" t="str">
        <f t="shared" ref="AC93:AC94" si="76">IF(ISBLANK(E93),"",F93)</f>
        <v/>
      </c>
      <c r="AD93" s="209" t="str">
        <f t="shared" ref="AD93:AD94" si="77">IF(ISBLANK(N93),"",K93)</f>
        <v/>
      </c>
      <c r="AE93" s="84" t="str">
        <f t="shared" ref="AE93:AE94" si="78">IF(ISBLANK(N93),"",L93)</f>
        <v/>
      </c>
      <c r="AF93" s="210" t="str">
        <f t="shared" ref="AF93:AF94" si="79">IF(ISBLANK(N93),"",O93)</f>
        <v/>
      </c>
      <c r="AG93" s="64"/>
      <c r="AH93" s="64"/>
      <c r="AI93" s="64"/>
      <c r="AJ93" s="64"/>
      <c r="AK93" s="64"/>
      <c r="AL93" s="64"/>
      <c r="AM93" s="64"/>
      <c r="AN93" s="64"/>
      <c r="AO93" s="64"/>
      <c r="AP93" s="64"/>
      <c r="AQ93" s="64"/>
    </row>
    <row r="94" spans="1:43" ht="18" customHeight="1" x14ac:dyDescent="0.3">
      <c r="A94" s="35"/>
      <c r="B94" s="69" t="str">
        <f>B91</f>
        <v>A-09</v>
      </c>
      <c r="C94" s="93" t="s">
        <v>294</v>
      </c>
      <c r="D94" s="92"/>
      <c r="E94" s="91"/>
      <c r="F94" s="452"/>
      <c r="G94" s="403"/>
      <c r="H94" s="403"/>
      <c r="I94" s="438"/>
      <c r="J94" s="82"/>
      <c r="K94" s="69" t="str">
        <f>K91</f>
        <v>A-10</v>
      </c>
      <c r="L94" s="93" t="s">
        <v>285</v>
      </c>
      <c r="M94" s="92"/>
      <c r="N94" s="91"/>
      <c r="O94" s="452"/>
      <c r="P94" s="403"/>
      <c r="Q94" s="403"/>
      <c r="R94" s="438"/>
      <c r="S94" s="64"/>
      <c r="T94" s="87" t="str">
        <f>IF(ISBLANK(D94),"",B94)</f>
        <v/>
      </c>
      <c r="U94" s="84" t="str">
        <f>IF(ISBLANK(D94),"",C94)</f>
        <v/>
      </c>
      <c r="V94" s="84" t="str">
        <f>IF(ISBLANK(D94),"",F94)</f>
        <v/>
      </c>
      <c r="W94" s="209" t="str">
        <f t="shared" ref="W94:W110" si="80">IF(ISBLANK(M94),"",K94)</f>
        <v/>
      </c>
      <c r="X94" s="84" t="str">
        <f t="shared" ref="X94:X110" si="81">IF(ISBLANK(M94),"",L94)</f>
        <v/>
      </c>
      <c r="Y94" s="210" t="str">
        <f t="shared" ref="Y94:Y110" si="82">IF(ISBLANK(M94),"",O94)</f>
        <v/>
      </c>
      <c r="Z94" s="64"/>
      <c r="AA94" s="87" t="str">
        <f t="shared" si="74"/>
        <v/>
      </c>
      <c r="AB94" s="84" t="str">
        <f t="shared" si="75"/>
        <v/>
      </c>
      <c r="AC94" s="84" t="str">
        <f t="shared" si="76"/>
        <v/>
      </c>
      <c r="AD94" s="209" t="str">
        <f t="shared" si="77"/>
        <v/>
      </c>
      <c r="AE94" s="84" t="str">
        <f t="shared" si="78"/>
        <v/>
      </c>
      <c r="AF94" s="210" t="str">
        <f t="shared" si="79"/>
        <v/>
      </c>
      <c r="AG94" s="64"/>
      <c r="AH94" s="64"/>
      <c r="AI94" s="64"/>
      <c r="AJ94" s="64"/>
      <c r="AK94" s="64"/>
      <c r="AL94" s="64"/>
      <c r="AM94" s="64"/>
      <c r="AN94" s="64"/>
      <c r="AO94" s="64"/>
      <c r="AP94" s="64"/>
      <c r="AQ94" s="64"/>
    </row>
    <row r="95" spans="1:43" ht="18" customHeight="1" x14ac:dyDescent="0.3">
      <c r="A95" s="35"/>
      <c r="B95" s="69" t="str">
        <f>B91</f>
        <v>A-09</v>
      </c>
      <c r="C95" s="93" t="s">
        <v>295</v>
      </c>
      <c r="D95" s="92"/>
      <c r="E95" s="91"/>
      <c r="F95" s="452"/>
      <c r="G95" s="403"/>
      <c r="H95" s="403"/>
      <c r="I95" s="438"/>
      <c r="J95" s="82"/>
      <c r="K95" s="69" t="str">
        <f>K91</f>
        <v>A-10</v>
      </c>
      <c r="L95" s="93" t="s">
        <v>295</v>
      </c>
      <c r="M95" s="92"/>
      <c r="N95" s="91"/>
      <c r="O95" s="452"/>
      <c r="P95" s="403"/>
      <c r="Q95" s="403"/>
      <c r="R95" s="438"/>
      <c r="S95" s="64"/>
      <c r="T95" s="87" t="str">
        <f>IF(ISBLANK(D95),"",B95)</f>
        <v/>
      </c>
      <c r="U95" s="84" t="str">
        <f t="shared" ref="U95:U110" si="83">IF(ISBLANK(D95),"",C95)</f>
        <v/>
      </c>
      <c r="V95" s="84" t="str">
        <f t="shared" ref="V95:V110" si="84">IF(ISBLANK(D95),"",F95)</f>
        <v/>
      </c>
      <c r="W95" s="209" t="str">
        <f t="shared" si="80"/>
        <v/>
      </c>
      <c r="X95" s="84" t="str">
        <f t="shared" si="81"/>
        <v/>
      </c>
      <c r="Y95" s="210" t="str">
        <f t="shared" si="82"/>
        <v/>
      </c>
      <c r="Z95" s="64"/>
      <c r="AA95" s="87" t="str">
        <f>IF(ISBLANK(E95),"",B95)</f>
        <v/>
      </c>
      <c r="AB95" s="84" t="str">
        <f>IF(ISBLANK(E95),"",L95)</f>
        <v/>
      </c>
      <c r="AC95" s="84" t="str">
        <f>IF(ISBLANK(E95),"",F95)</f>
        <v/>
      </c>
      <c r="AD95" s="209" t="str">
        <f>IF(ISBLANK(N95),"",K95)</f>
        <v/>
      </c>
      <c r="AE95" s="84" t="str">
        <f>IF(ISBLANK(N95),"",L95)</f>
        <v/>
      </c>
      <c r="AF95" s="210" t="str">
        <f>IF(ISBLANK(N95),"",O95)</f>
        <v/>
      </c>
      <c r="AG95" s="64"/>
      <c r="AH95" s="64"/>
      <c r="AI95" s="64"/>
      <c r="AJ95" s="64"/>
      <c r="AK95" s="64"/>
      <c r="AL95" s="64"/>
      <c r="AM95" s="64"/>
      <c r="AN95" s="64"/>
      <c r="AO95" s="64"/>
      <c r="AP95" s="64"/>
      <c r="AQ95" s="64"/>
    </row>
    <row r="96" spans="1:43" ht="18" customHeight="1" x14ac:dyDescent="0.3">
      <c r="A96" s="35"/>
      <c r="B96" s="69" t="str">
        <f>B91</f>
        <v>A-09</v>
      </c>
      <c r="C96" s="93" t="s">
        <v>296</v>
      </c>
      <c r="D96" s="92"/>
      <c r="E96" s="91"/>
      <c r="F96" s="452"/>
      <c r="G96" s="403"/>
      <c r="H96" s="403"/>
      <c r="I96" s="438"/>
      <c r="J96" s="82"/>
      <c r="K96" s="69" t="str">
        <f>K91</f>
        <v>A-10</v>
      </c>
      <c r="L96" s="93" t="s">
        <v>296</v>
      </c>
      <c r="M96" s="92"/>
      <c r="N96" s="91"/>
      <c r="O96" s="452"/>
      <c r="P96" s="403"/>
      <c r="Q96" s="403"/>
      <c r="R96" s="438"/>
      <c r="S96" s="64"/>
      <c r="T96" s="87" t="str">
        <f>IF(ISBLANK(D96),"",B96)</f>
        <v/>
      </c>
      <c r="U96" s="84" t="str">
        <f t="shared" si="83"/>
        <v/>
      </c>
      <c r="V96" s="84" t="str">
        <f t="shared" si="84"/>
        <v/>
      </c>
      <c r="W96" s="209" t="str">
        <f t="shared" si="80"/>
        <v/>
      </c>
      <c r="X96" s="84" t="str">
        <f t="shared" si="81"/>
        <v/>
      </c>
      <c r="Y96" s="210" t="str">
        <f t="shared" si="82"/>
        <v/>
      </c>
      <c r="Z96" s="64"/>
      <c r="AA96" s="87" t="str">
        <f t="shared" ref="AA96:AA110" si="85">IF(ISBLANK(E96),"",B96)</f>
        <v/>
      </c>
      <c r="AB96" s="84" t="str">
        <f t="shared" ref="AB96:AB110" si="86">IF(ISBLANK(E96),"",L96)</f>
        <v/>
      </c>
      <c r="AC96" s="84" t="str">
        <f t="shared" ref="AC96:AC110" si="87">IF(ISBLANK(E96),"",F96)</f>
        <v/>
      </c>
      <c r="AD96" s="209" t="str">
        <f t="shared" ref="AD96:AD110" si="88">IF(ISBLANK(N96),"",K96)</f>
        <v/>
      </c>
      <c r="AE96" s="84" t="str">
        <f t="shared" ref="AE96:AE110" si="89">IF(ISBLANK(N96),"",L96)</f>
        <v/>
      </c>
      <c r="AF96" s="210" t="str">
        <f t="shared" ref="AF96:AF110" si="90">IF(ISBLANK(N96),"",O96)</f>
        <v/>
      </c>
      <c r="AG96" s="64"/>
      <c r="AH96" s="64"/>
      <c r="AI96" s="64"/>
      <c r="AJ96" s="64"/>
      <c r="AK96" s="64"/>
      <c r="AL96" s="64"/>
      <c r="AM96" s="64"/>
      <c r="AN96" s="64"/>
      <c r="AO96" s="64"/>
      <c r="AP96" s="64"/>
      <c r="AQ96" s="64"/>
    </row>
    <row r="97" spans="1:43" ht="18" customHeight="1" x14ac:dyDescent="0.3">
      <c r="A97" s="35"/>
      <c r="B97" s="69" t="str">
        <f>B91</f>
        <v>A-09</v>
      </c>
      <c r="C97" s="93" t="s">
        <v>216</v>
      </c>
      <c r="D97" s="92"/>
      <c r="E97" s="91"/>
      <c r="F97" s="452"/>
      <c r="G97" s="403"/>
      <c r="H97" s="403"/>
      <c r="I97" s="438"/>
      <c r="J97" s="82"/>
      <c r="K97" s="69" t="str">
        <f>K91</f>
        <v>A-10</v>
      </c>
      <c r="L97" s="93" t="s">
        <v>301</v>
      </c>
      <c r="M97" s="92"/>
      <c r="N97" s="91"/>
      <c r="O97" s="452"/>
      <c r="P97" s="403"/>
      <c r="Q97" s="403"/>
      <c r="R97" s="438"/>
      <c r="S97" s="64"/>
      <c r="T97" s="87" t="str">
        <f>IF(ISBLANK(D97),"",B97)</f>
        <v/>
      </c>
      <c r="U97" s="84" t="str">
        <f t="shared" si="83"/>
        <v/>
      </c>
      <c r="V97" s="84" t="str">
        <f t="shared" si="84"/>
        <v/>
      </c>
      <c r="W97" s="209" t="str">
        <f t="shared" si="80"/>
        <v/>
      </c>
      <c r="X97" s="84" t="str">
        <f t="shared" si="81"/>
        <v/>
      </c>
      <c r="Y97" s="210" t="str">
        <f t="shared" si="82"/>
        <v/>
      </c>
      <c r="Z97" s="64"/>
      <c r="AA97" s="87" t="str">
        <f t="shared" si="85"/>
        <v/>
      </c>
      <c r="AB97" s="84" t="str">
        <f t="shared" si="86"/>
        <v/>
      </c>
      <c r="AC97" s="84" t="str">
        <f t="shared" si="87"/>
        <v/>
      </c>
      <c r="AD97" s="209" t="str">
        <f t="shared" si="88"/>
        <v/>
      </c>
      <c r="AE97" s="84" t="str">
        <f t="shared" si="89"/>
        <v/>
      </c>
      <c r="AF97" s="210" t="str">
        <f t="shared" si="90"/>
        <v/>
      </c>
      <c r="AG97" s="64"/>
      <c r="AH97" s="64"/>
      <c r="AI97" s="64"/>
      <c r="AJ97" s="64"/>
      <c r="AK97" s="64"/>
      <c r="AL97" s="64"/>
      <c r="AM97" s="64"/>
      <c r="AN97" s="64"/>
      <c r="AO97" s="64"/>
      <c r="AP97" s="64"/>
      <c r="AQ97" s="64"/>
    </row>
    <row r="98" spans="1:43" ht="18" customHeight="1" x14ac:dyDescent="0.3">
      <c r="A98" s="35"/>
      <c r="B98" s="69" t="str">
        <f>B91</f>
        <v>A-09</v>
      </c>
      <c r="C98" s="93" t="s">
        <v>288</v>
      </c>
      <c r="D98" s="92"/>
      <c r="E98" s="91"/>
      <c r="F98" s="452"/>
      <c r="G98" s="403"/>
      <c r="H98" s="403"/>
      <c r="I98" s="438"/>
      <c r="J98" s="82"/>
      <c r="K98" s="69" t="str">
        <f>K91</f>
        <v>A-10</v>
      </c>
      <c r="L98" s="93" t="s">
        <v>216</v>
      </c>
      <c r="M98" s="92"/>
      <c r="N98" s="91"/>
      <c r="O98" s="452"/>
      <c r="P98" s="403"/>
      <c r="Q98" s="403"/>
      <c r="R98" s="438"/>
      <c r="S98" s="64"/>
      <c r="T98" s="87"/>
      <c r="U98" s="84" t="str">
        <f t="shared" si="83"/>
        <v/>
      </c>
      <c r="V98" s="84" t="str">
        <f t="shared" si="84"/>
        <v/>
      </c>
      <c r="W98" s="209" t="str">
        <f t="shared" si="80"/>
        <v/>
      </c>
      <c r="X98" s="84" t="str">
        <f t="shared" si="81"/>
        <v/>
      </c>
      <c r="Y98" s="210" t="str">
        <f t="shared" si="82"/>
        <v/>
      </c>
      <c r="Z98" s="64"/>
      <c r="AA98" s="87" t="str">
        <f t="shared" si="85"/>
        <v/>
      </c>
      <c r="AB98" s="84" t="str">
        <f t="shared" si="86"/>
        <v/>
      </c>
      <c r="AC98" s="84" t="str">
        <f t="shared" si="87"/>
        <v/>
      </c>
      <c r="AD98" s="209" t="str">
        <f t="shared" si="88"/>
        <v/>
      </c>
      <c r="AE98" s="84" t="str">
        <f t="shared" si="89"/>
        <v/>
      </c>
      <c r="AF98" s="210" t="str">
        <f t="shared" si="90"/>
        <v/>
      </c>
      <c r="AG98" s="64"/>
      <c r="AH98" s="64"/>
      <c r="AI98" s="64"/>
      <c r="AJ98" s="64"/>
      <c r="AK98" s="64"/>
      <c r="AL98" s="64"/>
      <c r="AM98" s="64"/>
      <c r="AN98" s="64"/>
      <c r="AO98" s="64"/>
      <c r="AP98" s="64"/>
      <c r="AQ98" s="64"/>
    </row>
    <row r="99" spans="1:43" ht="18" customHeight="1" x14ac:dyDescent="0.3">
      <c r="A99" s="35"/>
      <c r="B99" s="69" t="str">
        <f>B91</f>
        <v>A-09</v>
      </c>
      <c r="C99" s="93" t="s">
        <v>297</v>
      </c>
      <c r="D99" s="92"/>
      <c r="E99" s="91"/>
      <c r="F99" s="452"/>
      <c r="G99" s="403"/>
      <c r="H99" s="403"/>
      <c r="I99" s="438"/>
      <c r="J99" s="82"/>
      <c r="K99" s="69" t="str">
        <f>K91</f>
        <v>A-10</v>
      </c>
      <c r="L99" s="93" t="s">
        <v>302</v>
      </c>
      <c r="M99" s="92"/>
      <c r="N99" s="91"/>
      <c r="O99" s="452"/>
      <c r="P99" s="403"/>
      <c r="Q99" s="403"/>
      <c r="R99" s="438"/>
      <c r="S99" s="64"/>
      <c r="T99" s="87"/>
      <c r="U99" s="84" t="str">
        <f t="shared" si="83"/>
        <v/>
      </c>
      <c r="V99" s="84" t="str">
        <f t="shared" si="84"/>
        <v/>
      </c>
      <c r="W99" s="209" t="str">
        <f t="shared" si="80"/>
        <v/>
      </c>
      <c r="X99" s="84" t="str">
        <f t="shared" si="81"/>
        <v/>
      </c>
      <c r="Y99" s="210" t="str">
        <f t="shared" si="82"/>
        <v/>
      </c>
      <c r="Z99" s="64"/>
      <c r="AA99" s="87" t="str">
        <f t="shared" si="85"/>
        <v/>
      </c>
      <c r="AB99" s="84" t="str">
        <f t="shared" si="86"/>
        <v/>
      </c>
      <c r="AC99" s="84" t="str">
        <f t="shared" si="87"/>
        <v/>
      </c>
      <c r="AD99" s="209" t="str">
        <f t="shared" si="88"/>
        <v/>
      </c>
      <c r="AE99" s="84" t="str">
        <f t="shared" si="89"/>
        <v/>
      </c>
      <c r="AF99" s="210" t="str">
        <f t="shared" si="90"/>
        <v/>
      </c>
      <c r="AG99" s="64"/>
      <c r="AH99" s="64"/>
      <c r="AI99" s="64"/>
      <c r="AJ99" s="64"/>
      <c r="AK99" s="64"/>
      <c r="AL99" s="64"/>
      <c r="AM99" s="64"/>
      <c r="AN99" s="64"/>
      <c r="AO99" s="64"/>
      <c r="AP99" s="64"/>
      <c r="AQ99" s="64"/>
    </row>
    <row r="100" spans="1:43" ht="18" customHeight="1" x14ac:dyDescent="0.3">
      <c r="A100" s="35"/>
      <c r="B100" s="69" t="str">
        <f>B91</f>
        <v>A-09</v>
      </c>
      <c r="C100" s="93" t="s">
        <v>289</v>
      </c>
      <c r="D100" s="92"/>
      <c r="E100" s="91"/>
      <c r="F100" s="452"/>
      <c r="G100" s="403"/>
      <c r="H100" s="403"/>
      <c r="I100" s="438"/>
      <c r="J100" s="82"/>
      <c r="K100" s="69" t="str">
        <f>K91</f>
        <v>A-10</v>
      </c>
      <c r="L100" s="93" t="s">
        <v>297</v>
      </c>
      <c r="M100" s="92"/>
      <c r="N100" s="91"/>
      <c r="O100" s="452"/>
      <c r="P100" s="403"/>
      <c r="Q100" s="403"/>
      <c r="R100" s="438"/>
      <c r="S100" s="64"/>
      <c r="T100" s="87"/>
      <c r="U100" s="84" t="str">
        <f t="shared" si="83"/>
        <v/>
      </c>
      <c r="V100" s="84" t="str">
        <f t="shared" si="84"/>
        <v/>
      </c>
      <c r="W100" s="209" t="str">
        <f t="shared" si="80"/>
        <v/>
      </c>
      <c r="X100" s="84" t="str">
        <f t="shared" si="81"/>
        <v/>
      </c>
      <c r="Y100" s="210" t="str">
        <f t="shared" si="82"/>
        <v/>
      </c>
      <c r="Z100" s="64"/>
      <c r="AA100" s="87" t="str">
        <f t="shared" si="85"/>
        <v/>
      </c>
      <c r="AB100" s="84" t="str">
        <f t="shared" si="86"/>
        <v/>
      </c>
      <c r="AC100" s="84" t="str">
        <f t="shared" si="87"/>
        <v/>
      </c>
      <c r="AD100" s="209" t="str">
        <f t="shared" si="88"/>
        <v/>
      </c>
      <c r="AE100" s="84" t="str">
        <f t="shared" si="89"/>
        <v/>
      </c>
      <c r="AF100" s="210" t="str">
        <f t="shared" si="90"/>
        <v/>
      </c>
      <c r="AG100" s="64"/>
      <c r="AH100" s="64"/>
      <c r="AI100" s="64"/>
      <c r="AJ100" s="64"/>
      <c r="AK100" s="64"/>
      <c r="AL100" s="64"/>
      <c r="AM100" s="64"/>
      <c r="AN100" s="64"/>
      <c r="AO100" s="64"/>
      <c r="AP100" s="64"/>
      <c r="AQ100" s="64"/>
    </row>
    <row r="101" spans="1:43" ht="18" customHeight="1" x14ac:dyDescent="0.3">
      <c r="A101" s="35"/>
      <c r="B101" s="69" t="str">
        <f>B91</f>
        <v>A-09</v>
      </c>
      <c r="C101" s="93" t="s">
        <v>298</v>
      </c>
      <c r="D101" s="92"/>
      <c r="E101" s="91"/>
      <c r="F101" s="452"/>
      <c r="G101" s="403"/>
      <c r="H101" s="403"/>
      <c r="I101" s="438"/>
      <c r="J101" s="82"/>
      <c r="K101" s="69" t="str">
        <f>K91</f>
        <v>A-10</v>
      </c>
      <c r="L101" s="93" t="s">
        <v>289</v>
      </c>
      <c r="M101" s="92"/>
      <c r="N101" s="91"/>
      <c r="O101" s="452"/>
      <c r="P101" s="403"/>
      <c r="Q101" s="403"/>
      <c r="R101" s="438"/>
      <c r="S101" s="64"/>
      <c r="T101" s="87"/>
      <c r="U101" s="84" t="str">
        <f t="shared" si="83"/>
        <v/>
      </c>
      <c r="V101" s="84" t="str">
        <f t="shared" si="84"/>
        <v/>
      </c>
      <c r="W101" s="209" t="str">
        <f t="shared" si="80"/>
        <v/>
      </c>
      <c r="X101" s="84" t="str">
        <f t="shared" si="81"/>
        <v/>
      </c>
      <c r="Y101" s="210" t="str">
        <f t="shared" si="82"/>
        <v/>
      </c>
      <c r="Z101" s="64"/>
      <c r="AA101" s="87" t="str">
        <f t="shared" si="85"/>
        <v/>
      </c>
      <c r="AB101" s="84" t="str">
        <f t="shared" si="86"/>
        <v/>
      </c>
      <c r="AC101" s="84" t="str">
        <f t="shared" si="87"/>
        <v/>
      </c>
      <c r="AD101" s="209" t="str">
        <f t="shared" si="88"/>
        <v/>
      </c>
      <c r="AE101" s="84" t="str">
        <f t="shared" si="89"/>
        <v/>
      </c>
      <c r="AF101" s="210" t="str">
        <f t="shared" si="90"/>
        <v/>
      </c>
      <c r="AG101" s="64"/>
      <c r="AH101" s="64"/>
      <c r="AI101" s="64"/>
      <c r="AJ101" s="64"/>
      <c r="AK101" s="64"/>
      <c r="AL101" s="64"/>
      <c r="AM101" s="64"/>
      <c r="AN101" s="64"/>
      <c r="AO101" s="64"/>
      <c r="AP101" s="64"/>
      <c r="AQ101" s="64"/>
    </row>
    <row r="102" spans="1:43" ht="18" customHeight="1" x14ac:dyDescent="0.3">
      <c r="A102" s="35"/>
      <c r="B102" s="69" t="str">
        <f>B91</f>
        <v>A-09</v>
      </c>
      <c r="C102" s="93" t="s">
        <v>299</v>
      </c>
      <c r="D102" s="92"/>
      <c r="E102" s="91"/>
      <c r="F102" s="452"/>
      <c r="G102" s="403"/>
      <c r="H102" s="403"/>
      <c r="I102" s="438"/>
      <c r="J102" s="82"/>
      <c r="K102" s="69" t="str">
        <f>K91</f>
        <v>A-10</v>
      </c>
      <c r="L102" s="93" t="s">
        <v>298</v>
      </c>
      <c r="M102" s="92"/>
      <c r="N102" s="91"/>
      <c r="O102" s="452"/>
      <c r="P102" s="403"/>
      <c r="Q102" s="403"/>
      <c r="R102" s="438"/>
      <c r="S102" s="64"/>
      <c r="T102" s="87"/>
      <c r="U102" s="84" t="str">
        <f t="shared" si="83"/>
        <v/>
      </c>
      <c r="V102" s="84" t="str">
        <f t="shared" si="84"/>
        <v/>
      </c>
      <c r="W102" s="209" t="str">
        <f t="shared" si="80"/>
        <v/>
      </c>
      <c r="X102" s="84" t="str">
        <f t="shared" si="81"/>
        <v/>
      </c>
      <c r="Y102" s="210" t="str">
        <f t="shared" si="82"/>
        <v/>
      </c>
      <c r="Z102" s="64"/>
      <c r="AA102" s="87" t="str">
        <f t="shared" si="85"/>
        <v/>
      </c>
      <c r="AB102" s="84" t="str">
        <f t="shared" si="86"/>
        <v/>
      </c>
      <c r="AC102" s="84" t="str">
        <f t="shared" si="87"/>
        <v/>
      </c>
      <c r="AD102" s="209" t="str">
        <f t="shared" si="88"/>
        <v/>
      </c>
      <c r="AE102" s="84" t="str">
        <f t="shared" si="89"/>
        <v/>
      </c>
      <c r="AF102" s="210" t="str">
        <f t="shared" si="90"/>
        <v/>
      </c>
      <c r="AG102" s="64"/>
      <c r="AH102" s="64"/>
      <c r="AI102" s="64"/>
      <c r="AJ102" s="64"/>
      <c r="AK102" s="64"/>
      <c r="AL102" s="64"/>
      <c r="AM102" s="64"/>
      <c r="AN102" s="64"/>
      <c r="AO102" s="64"/>
      <c r="AP102" s="64"/>
      <c r="AQ102" s="64"/>
    </row>
    <row r="103" spans="1:43" ht="18" customHeight="1" x14ac:dyDescent="0.3">
      <c r="A103" s="35"/>
      <c r="B103" s="69" t="str">
        <f>B91</f>
        <v>A-09</v>
      </c>
      <c r="C103" s="93" t="s">
        <v>291</v>
      </c>
      <c r="D103" s="92"/>
      <c r="E103" s="91"/>
      <c r="F103" s="452"/>
      <c r="G103" s="403"/>
      <c r="H103" s="403"/>
      <c r="I103" s="438"/>
      <c r="J103" s="82"/>
      <c r="K103" s="69" t="str">
        <f>K91</f>
        <v>A-10</v>
      </c>
      <c r="L103" s="93" t="s">
        <v>299</v>
      </c>
      <c r="M103" s="92"/>
      <c r="N103" s="91"/>
      <c r="O103" s="452"/>
      <c r="P103" s="403"/>
      <c r="Q103" s="403"/>
      <c r="R103" s="438"/>
      <c r="S103" s="64"/>
      <c r="T103" s="87"/>
      <c r="U103" s="84" t="str">
        <f t="shared" si="83"/>
        <v/>
      </c>
      <c r="V103" s="84" t="str">
        <f t="shared" si="84"/>
        <v/>
      </c>
      <c r="W103" s="209" t="str">
        <f t="shared" si="80"/>
        <v/>
      </c>
      <c r="X103" s="84" t="str">
        <f t="shared" si="81"/>
        <v/>
      </c>
      <c r="Y103" s="210" t="str">
        <f t="shared" si="82"/>
        <v/>
      </c>
      <c r="Z103" s="64"/>
      <c r="AA103" s="87" t="str">
        <f t="shared" si="85"/>
        <v/>
      </c>
      <c r="AB103" s="84" t="str">
        <f t="shared" si="86"/>
        <v/>
      </c>
      <c r="AC103" s="84" t="str">
        <f t="shared" si="87"/>
        <v/>
      </c>
      <c r="AD103" s="209" t="str">
        <f t="shared" si="88"/>
        <v/>
      </c>
      <c r="AE103" s="84" t="str">
        <f t="shared" si="89"/>
        <v/>
      </c>
      <c r="AF103" s="210" t="str">
        <f t="shared" si="90"/>
        <v/>
      </c>
      <c r="AG103" s="64"/>
      <c r="AH103" s="64"/>
      <c r="AI103" s="64"/>
      <c r="AJ103" s="64"/>
      <c r="AK103" s="64"/>
      <c r="AL103" s="64"/>
      <c r="AM103" s="64"/>
      <c r="AN103" s="64"/>
      <c r="AO103" s="64"/>
      <c r="AP103" s="64"/>
      <c r="AQ103" s="64"/>
    </row>
    <row r="104" spans="1:43" ht="18" customHeight="1" x14ac:dyDescent="0.3">
      <c r="A104" s="35"/>
      <c r="B104" s="69" t="str">
        <f>B91</f>
        <v>A-09</v>
      </c>
      <c r="C104" s="93"/>
      <c r="D104" s="92"/>
      <c r="E104" s="91"/>
      <c r="F104" s="452"/>
      <c r="G104" s="403"/>
      <c r="H104" s="403"/>
      <c r="I104" s="438"/>
      <c r="J104" s="82"/>
      <c r="K104" s="69" t="str">
        <f>K91</f>
        <v>A-10</v>
      </c>
      <c r="L104" s="93" t="s">
        <v>291</v>
      </c>
      <c r="M104" s="92"/>
      <c r="N104" s="91"/>
      <c r="O104" s="452"/>
      <c r="P104" s="403"/>
      <c r="Q104" s="403"/>
      <c r="R104" s="438"/>
      <c r="S104" s="64"/>
      <c r="T104" s="87"/>
      <c r="U104" s="84" t="str">
        <f t="shared" si="83"/>
        <v/>
      </c>
      <c r="V104" s="84" t="str">
        <f t="shared" si="84"/>
        <v/>
      </c>
      <c r="W104" s="209" t="str">
        <f t="shared" si="80"/>
        <v/>
      </c>
      <c r="X104" s="84" t="str">
        <f t="shared" si="81"/>
        <v/>
      </c>
      <c r="Y104" s="210" t="str">
        <f t="shared" si="82"/>
        <v/>
      </c>
      <c r="Z104" s="64"/>
      <c r="AA104" s="87" t="str">
        <f t="shared" si="85"/>
        <v/>
      </c>
      <c r="AB104" s="84" t="str">
        <f t="shared" si="86"/>
        <v/>
      </c>
      <c r="AC104" s="84" t="str">
        <f t="shared" si="87"/>
        <v/>
      </c>
      <c r="AD104" s="209" t="str">
        <f t="shared" si="88"/>
        <v/>
      </c>
      <c r="AE104" s="84" t="str">
        <f t="shared" si="89"/>
        <v/>
      </c>
      <c r="AF104" s="210" t="str">
        <f t="shared" si="90"/>
        <v/>
      </c>
      <c r="AG104" s="64"/>
      <c r="AH104" s="64"/>
      <c r="AI104" s="64"/>
      <c r="AJ104" s="64"/>
      <c r="AK104" s="64"/>
      <c r="AL104" s="64"/>
      <c r="AM104" s="64"/>
      <c r="AN104" s="64"/>
      <c r="AO104" s="64"/>
      <c r="AP104" s="64"/>
      <c r="AQ104" s="64"/>
    </row>
    <row r="105" spans="1:43" ht="18" customHeight="1" x14ac:dyDescent="0.3">
      <c r="A105" s="35"/>
      <c r="B105" s="69" t="str">
        <f>B91</f>
        <v>A-09</v>
      </c>
      <c r="C105" s="93"/>
      <c r="D105" s="92"/>
      <c r="E105" s="91"/>
      <c r="F105" s="452"/>
      <c r="G105" s="403"/>
      <c r="H105" s="403"/>
      <c r="I105" s="438"/>
      <c r="J105" s="82"/>
      <c r="K105" s="69" t="str">
        <f>K91</f>
        <v>A-10</v>
      </c>
      <c r="L105" s="93"/>
      <c r="M105" s="92"/>
      <c r="N105" s="91"/>
      <c r="O105" s="452"/>
      <c r="P105" s="403"/>
      <c r="Q105" s="403"/>
      <c r="R105" s="438"/>
      <c r="S105" s="64"/>
      <c r="T105" s="87"/>
      <c r="U105" s="84" t="str">
        <f t="shared" si="83"/>
        <v/>
      </c>
      <c r="V105" s="84" t="str">
        <f t="shared" si="84"/>
        <v/>
      </c>
      <c r="W105" s="209" t="str">
        <f t="shared" si="80"/>
        <v/>
      </c>
      <c r="X105" s="84" t="str">
        <f t="shared" si="81"/>
        <v/>
      </c>
      <c r="Y105" s="210" t="str">
        <f t="shared" si="82"/>
        <v/>
      </c>
      <c r="Z105" s="64"/>
      <c r="AA105" s="87" t="str">
        <f t="shared" si="85"/>
        <v/>
      </c>
      <c r="AB105" s="84" t="str">
        <f t="shared" si="86"/>
        <v/>
      </c>
      <c r="AC105" s="84" t="str">
        <f t="shared" si="87"/>
        <v/>
      </c>
      <c r="AD105" s="209" t="str">
        <f t="shared" si="88"/>
        <v/>
      </c>
      <c r="AE105" s="84" t="str">
        <f t="shared" si="89"/>
        <v/>
      </c>
      <c r="AF105" s="210" t="str">
        <f t="shared" si="90"/>
        <v/>
      </c>
      <c r="AG105" s="64"/>
      <c r="AH105" s="64"/>
      <c r="AI105" s="64"/>
      <c r="AJ105" s="64"/>
      <c r="AK105" s="64"/>
      <c r="AL105" s="64"/>
      <c r="AM105" s="64"/>
      <c r="AN105" s="64"/>
      <c r="AO105" s="64"/>
      <c r="AP105" s="64"/>
      <c r="AQ105" s="64"/>
    </row>
    <row r="106" spans="1:43" ht="18" customHeight="1" x14ac:dyDescent="0.3">
      <c r="A106" s="35"/>
      <c r="B106" s="69" t="str">
        <f>B91</f>
        <v>A-09</v>
      </c>
      <c r="C106" s="93"/>
      <c r="D106" s="92"/>
      <c r="E106" s="91"/>
      <c r="F106" s="452"/>
      <c r="G106" s="403"/>
      <c r="H106" s="403"/>
      <c r="I106" s="438"/>
      <c r="J106" s="82"/>
      <c r="K106" s="69" t="str">
        <f>K91</f>
        <v>A-10</v>
      </c>
      <c r="L106" s="93"/>
      <c r="M106" s="92"/>
      <c r="N106" s="91"/>
      <c r="O106" s="452"/>
      <c r="P106" s="403"/>
      <c r="Q106" s="403"/>
      <c r="R106" s="438"/>
      <c r="S106" s="64"/>
      <c r="T106" s="87"/>
      <c r="U106" s="84" t="str">
        <f t="shared" si="83"/>
        <v/>
      </c>
      <c r="V106" s="84" t="str">
        <f t="shared" si="84"/>
        <v/>
      </c>
      <c r="W106" s="209" t="str">
        <f t="shared" si="80"/>
        <v/>
      </c>
      <c r="X106" s="84" t="str">
        <f t="shared" si="81"/>
        <v/>
      </c>
      <c r="Y106" s="210" t="str">
        <f t="shared" si="82"/>
        <v/>
      </c>
      <c r="Z106" s="64"/>
      <c r="AA106" s="87" t="str">
        <f t="shared" si="85"/>
        <v/>
      </c>
      <c r="AB106" s="84" t="str">
        <f t="shared" si="86"/>
        <v/>
      </c>
      <c r="AC106" s="84" t="str">
        <f t="shared" si="87"/>
        <v/>
      </c>
      <c r="AD106" s="209" t="str">
        <f t="shared" si="88"/>
        <v/>
      </c>
      <c r="AE106" s="84" t="str">
        <f t="shared" si="89"/>
        <v/>
      </c>
      <c r="AF106" s="210" t="str">
        <f t="shared" si="90"/>
        <v/>
      </c>
      <c r="AG106" s="64"/>
      <c r="AH106" s="64"/>
      <c r="AI106" s="64"/>
      <c r="AJ106" s="64"/>
      <c r="AK106" s="64"/>
      <c r="AL106" s="64"/>
      <c r="AM106" s="64"/>
      <c r="AN106" s="64"/>
      <c r="AO106" s="64"/>
      <c r="AP106" s="64"/>
      <c r="AQ106" s="64"/>
    </row>
    <row r="107" spans="1:43" ht="18" customHeight="1" x14ac:dyDescent="0.3">
      <c r="A107" s="35"/>
      <c r="B107" s="69" t="str">
        <f>B91</f>
        <v>A-09</v>
      </c>
      <c r="C107" s="93"/>
      <c r="D107" s="92"/>
      <c r="E107" s="91"/>
      <c r="F107" s="452"/>
      <c r="G107" s="403"/>
      <c r="H107" s="403"/>
      <c r="I107" s="438"/>
      <c r="J107" s="82"/>
      <c r="K107" s="69" t="str">
        <f>K91</f>
        <v>A-10</v>
      </c>
      <c r="L107" s="93"/>
      <c r="M107" s="92"/>
      <c r="N107" s="91"/>
      <c r="O107" s="452"/>
      <c r="P107" s="403"/>
      <c r="Q107" s="403"/>
      <c r="R107" s="438"/>
      <c r="S107" s="64"/>
      <c r="T107" s="87"/>
      <c r="U107" s="84" t="str">
        <f t="shared" si="83"/>
        <v/>
      </c>
      <c r="V107" s="84" t="str">
        <f t="shared" si="84"/>
        <v/>
      </c>
      <c r="W107" s="209" t="str">
        <f t="shared" si="80"/>
        <v/>
      </c>
      <c r="X107" s="84" t="str">
        <f t="shared" si="81"/>
        <v/>
      </c>
      <c r="Y107" s="210" t="str">
        <f t="shared" si="82"/>
        <v/>
      </c>
      <c r="Z107" s="64"/>
      <c r="AA107" s="87" t="str">
        <f t="shared" si="85"/>
        <v/>
      </c>
      <c r="AB107" s="84" t="str">
        <f t="shared" si="86"/>
        <v/>
      </c>
      <c r="AC107" s="84" t="str">
        <f t="shared" si="87"/>
        <v/>
      </c>
      <c r="AD107" s="209" t="str">
        <f t="shared" si="88"/>
        <v/>
      </c>
      <c r="AE107" s="84" t="str">
        <f t="shared" si="89"/>
        <v/>
      </c>
      <c r="AF107" s="210" t="str">
        <f t="shared" si="90"/>
        <v/>
      </c>
      <c r="AG107" s="6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</row>
    <row r="108" spans="1:43" ht="18" customHeight="1" x14ac:dyDescent="0.3">
      <c r="A108" s="35"/>
      <c r="B108" s="69" t="str">
        <f>B91</f>
        <v>A-09</v>
      </c>
      <c r="C108" s="93"/>
      <c r="D108" s="92"/>
      <c r="E108" s="91"/>
      <c r="F108" s="452"/>
      <c r="G108" s="403"/>
      <c r="H108" s="403"/>
      <c r="I108" s="438"/>
      <c r="J108" s="82"/>
      <c r="K108" s="69" t="str">
        <f>K91</f>
        <v>A-10</v>
      </c>
      <c r="L108" s="93"/>
      <c r="M108" s="92"/>
      <c r="N108" s="91"/>
      <c r="O108" s="452"/>
      <c r="P108" s="403"/>
      <c r="Q108" s="403"/>
      <c r="R108" s="438"/>
      <c r="S108" s="64"/>
      <c r="T108" s="87"/>
      <c r="U108" s="84" t="str">
        <f t="shared" si="83"/>
        <v/>
      </c>
      <c r="V108" s="84" t="str">
        <f t="shared" si="84"/>
        <v/>
      </c>
      <c r="W108" s="209" t="str">
        <f t="shared" si="80"/>
        <v/>
      </c>
      <c r="X108" s="84" t="str">
        <f t="shared" si="81"/>
        <v/>
      </c>
      <c r="Y108" s="210" t="str">
        <f t="shared" si="82"/>
        <v/>
      </c>
      <c r="Z108" s="64"/>
      <c r="AA108" s="87" t="str">
        <f t="shared" si="85"/>
        <v/>
      </c>
      <c r="AB108" s="84" t="str">
        <f t="shared" si="86"/>
        <v/>
      </c>
      <c r="AC108" s="84" t="str">
        <f t="shared" si="87"/>
        <v/>
      </c>
      <c r="AD108" s="209" t="str">
        <f t="shared" si="88"/>
        <v/>
      </c>
      <c r="AE108" s="84" t="str">
        <f t="shared" si="89"/>
        <v/>
      </c>
      <c r="AF108" s="210" t="str">
        <f t="shared" si="90"/>
        <v/>
      </c>
      <c r="AG108" s="64"/>
      <c r="AH108" s="64"/>
      <c r="AI108" s="64"/>
      <c r="AJ108" s="64"/>
      <c r="AK108" s="64"/>
      <c r="AL108" s="64"/>
      <c r="AM108" s="64"/>
      <c r="AN108" s="64"/>
      <c r="AO108" s="64"/>
      <c r="AP108" s="64"/>
      <c r="AQ108" s="64"/>
    </row>
    <row r="109" spans="1:43" ht="18" customHeight="1" x14ac:dyDescent="0.3">
      <c r="A109" s="35"/>
      <c r="B109" s="69" t="str">
        <f>B91</f>
        <v>A-09</v>
      </c>
      <c r="C109" s="93"/>
      <c r="D109" s="92"/>
      <c r="E109" s="91"/>
      <c r="F109" s="452"/>
      <c r="G109" s="403"/>
      <c r="H109" s="403"/>
      <c r="I109" s="438"/>
      <c r="J109" s="82"/>
      <c r="K109" s="69" t="str">
        <f>K91</f>
        <v>A-10</v>
      </c>
      <c r="L109" s="93"/>
      <c r="M109" s="92"/>
      <c r="N109" s="91"/>
      <c r="O109" s="452"/>
      <c r="P109" s="403"/>
      <c r="Q109" s="403"/>
      <c r="R109" s="438"/>
      <c r="S109" s="64"/>
      <c r="T109" s="87"/>
      <c r="U109" s="84" t="str">
        <f t="shared" si="83"/>
        <v/>
      </c>
      <c r="V109" s="84" t="str">
        <f t="shared" si="84"/>
        <v/>
      </c>
      <c r="W109" s="209" t="str">
        <f t="shared" si="80"/>
        <v/>
      </c>
      <c r="X109" s="84" t="str">
        <f t="shared" si="81"/>
        <v/>
      </c>
      <c r="Y109" s="210" t="str">
        <f t="shared" si="82"/>
        <v/>
      </c>
      <c r="Z109" s="64"/>
      <c r="AA109" s="87" t="str">
        <f t="shared" si="85"/>
        <v/>
      </c>
      <c r="AB109" s="84" t="str">
        <f t="shared" si="86"/>
        <v/>
      </c>
      <c r="AC109" s="84" t="str">
        <f t="shared" si="87"/>
        <v/>
      </c>
      <c r="AD109" s="209" t="str">
        <f t="shared" si="88"/>
        <v/>
      </c>
      <c r="AE109" s="84" t="str">
        <f t="shared" si="89"/>
        <v/>
      </c>
      <c r="AF109" s="210" t="str">
        <f t="shared" si="90"/>
        <v/>
      </c>
      <c r="AG109" s="64"/>
      <c r="AH109" s="64"/>
      <c r="AI109" s="64"/>
      <c r="AJ109" s="64"/>
      <c r="AK109" s="64"/>
      <c r="AL109" s="64"/>
      <c r="AM109" s="64"/>
      <c r="AN109" s="64"/>
      <c r="AO109" s="64"/>
      <c r="AP109" s="64"/>
      <c r="AQ109" s="64"/>
    </row>
    <row r="110" spans="1:43" ht="18" customHeight="1" x14ac:dyDescent="0.3">
      <c r="A110" s="35"/>
      <c r="B110" s="69" t="str">
        <f>B91</f>
        <v>A-09</v>
      </c>
      <c r="C110" s="81"/>
      <c r="D110" s="80"/>
      <c r="E110" s="79"/>
      <c r="F110" s="457"/>
      <c r="G110" s="467"/>
      <c r="H110" s="467"/>
      <c r="I110" s="446"/>
      <c r="J110" s="82"/>
      <c r="K110" s="69" t="str">
        <f>K91</f>
        <v>A-10</v>
      </c>
      <c r="L110" s="81" t="e">
        <f>#REF!</f>
        <v>#REF!</v>
      </c>
      <c r="M110" s="80"/>
      <c r="N110" s="79"/>
      <c r="O110" s="457"/>
      <c r="P110" s="467"/>
      <c r="Q110" s="467"/>
      <c r="R110" s="446"/>
      <c r="S110" s="64"/>
      <c r="T110" s="87"/>
      <c r="U110" s="84" t="str">
        <f t="shared" si="83"/>
        <v/>
      </c>
      <c r="V110" s="84" t="str">
        <f t="shared" si="84"/>
        <v/>
      </c>
      <c r="W110" s="209" t="str">
        <f t="shared" si="80"/>
        <v/>
      </c>
      <c r="X110" s="84" t="str">
        <f t="shared" si="81"/>
        <v/>
      </c>
      <c r="Y110" s="210" t="str">
        <f t="shared" si="82"/>
        <v/>
      </c>
      <c r="Z110" s="64"/>
      <c r="AA110" s="87" t="str">
        <f t="shared" si="85"/>
        <v/>
      </c>
      <c r="AB110" s="84" t="str">
        <f t="shared" si="86"/>
        <v/>
      </c>
      <c r="AC110" s="84" t="str">
        <f t="shared" si="87"/>
        <v/>
      </c>
      <c r="AD110" s="209" t="str">
        <f t="shared" si="88"/>
        <v/>
      </c>
      <c r="AE110" s="84" t="str">
        <f t="shared" si="89"/>
        <v/>
      </c>
      <c r="AF110" s="210" t="str">
        <f t="shared" si="90"/>
        <v/>
      </c>
      <c r="AG110" s="64"/>
      <c r="AH110" s="64"/>
      <c r="AI110" s="64"/>
      <c r="AJ110" s="64"/>
      <c r="AK110" s="64"/>
      <c r="AL110" s="64"/>
      <c r="AM110" s="64"/>
      <c r="AN110" s="64"/>
      <c r="AO110" s="64"/>
      <c r="AP110" s="64"/>
      <c r="AQ110" s="64"/>
    </row>
    <row r="111" spans="1:43" ht="18" customHeight="1" thickBot="1" x14ac:dyDescent="0.35">
      <c r="A111" s="35"/>
      <c r="B111" s="116" t="s">
        <v>265</v>
      </c>
      <c r="C111" s="215" t="s">
        <v>303</v>
      </c>
      <c r="D111" s="111"/>
      <c r="E111" s="110"/>
      <c r="F111" s="110"/>
      <c r="G111" s="110"/>
      <c r="H111" s="217">
        <f>AI23</f>
        <v>1</v>
      </c>
      <c r="I111" s="109">
        <f>AJ23</f>
        <v>1</v>
      </c>
      <c r="J111" s="114"/>
      <c r="K111" s="113" t="s">
        <v>266</v>
      </c>
      <c r="L111" s="215" t="s">
        <v>320</v>
      </c>
      <c r="M111" s="111"/>
      <c r="N111" s="110"/>
      <c r="O111" s="110"/>
      <c r="P111" s="110"/>
      <c r="Q111" s="217">
        <f>AI24</f>
        <v>1</v>
      </c>
      <c r="R111" s="109">
        <f>AJ24</f>
        <v>1</v>
      </c>
      <c r="S111" s="64"/>
      <c r="T111" s="104"/>
      <c r="U111" s="102"/>
      <c r="V111" s="101"/>
      <c r="W111" s="102"/>
      <c r="X111" s="102"/>
      <c r="Y111" s="211"/>
      <c r="Z111" s="64"/>
      <c r="AA111" s="104"/>
      <c r="AB111" s="102"/>
      <c r="AC111" s="101"/>
      <c r="AD111" s="102"/>
      <c r="AE111" s="102"/>
      <c r="AF111" s="211"/>
      <c r="AG111" s="64"/>
      <c r="AH111" s="64"/>
      <c r="AI111" s="64"/>
      <c r="AJ111" s="64"/>
      <c r="AK111" s="64"/>
      <c r="AL111" s="64"/>
      <c r="AM111" s="64"/>
      <c r="AN111" s="64"/>
      <c r="AO111" s="64"/>
      <c r="AP111" s="64"/>
      <c r="AQ111" s="64"/>
    </row>
    <row r="112" spans="1:43" ht="18" customHeight="1" thickBot="1" x14ac:dyDescent="0.4">
      <c r="A112" s="35"/>
      <c r="B112" s="69" t="str">
        <f>B111</f>
        <v>A-11</v>
      </c>
      <c r="C112" s="107" t="s">
        <v>46</v>
      </c>
      <c r="D112" s="174" t="s">
        <v>154</v>
      </c>
      <c r="E112" s="175" t="s">
        <v>153</v>
      </c>
      <c r="F112" s="453" t="s">
        <v>45</v>
      </c>
      <c r="G112" s="453"/>
      <c r="H112" s="453"/>
      <c r="I112" s="454"/>
      <c r="J112" s="108"/>
      <c r="K112" s="69" t="str">
        <f>K111</f>
        <v>A-12</v>
      </c>
      <c r="L112" s="107" t="s">
        <v>46</v>
      </c>
      <c r="M112" s="174" t="s">
        <v>154</v>
      </c>
      <c r="N112" s="175" t="s">
        <v>153</v>
      </c>
      <c r="O112" s="453" t="s">
        <v>45</v>
      </c>
      <c r="P112" s="453"/>
      <c r="Q112" s="453"/>
      <c r="R112" s="454"/>
      <c r="S112" s="64"/>
      <c r="T112" s="216" t="str">
        <f>C111</f>
        <v>PREPARATIONS CHAUDES</v>
      </c>
      <c r="U112" s="133"/>
      <c r="V112" s="133"/>
      <c r="W112" s="216" t="str">
        <f>L111</f>
        <v>OPERCULAGE – MISE EN BARQUETTES</v>
      </c>
      <c r="X112" s="133"/>
      <c r="Y112" s="132"/>
      <c r="Z112" s="64"/>
      <c r="AA112" s="216" t="str">
        <f>C111</f>
        <v>PREPARATIONS CHAUDES</v>
      </c>
      <c r="AB112" s="133"/>
      <c r="AC112" s="133"/>
      <c r="AD112" s="216" t="str">
        <f>L111</f>
        <v>OPERCULAGE – MISE EN BARQUETTES</v>
      </c>
      <c r="AE112" s="133"/>
      <c r="AF112" s="132"/>
      <c r="AG112" s="64"/>
      <c r="AH112" s="64"/>
      <c r="AI112" s="64"/>
      <c r="AJ112" s="64"/>
      <c r="AK112" s="64"/>
      <c r="AL112" s="64"/>
      <c r="AM112" s="64"/>
      <c r="AN112" s="64"/>
      <c r="AO112" s="64"/>
      <c r="AP112" s="64"/>
      <c r="AQ112" s="64"/>
    </row>
    <row r="113" spans="1:43" ht="18" customHeight="1" x14ac:dyDescent="0.3">
      <c r="A113" s="35"/>
      <c r="B113" s="69" t="str">
        <f>B111</f>
        <v>A-11</v>
      </c>
      <c r="C113" s="99" t="s">
        <v>212</v>
      </c>
      <c r="D113" s="98"/>
      <c r="E113" s="97"/>
      <c r="F113" s="468"/>
      <c r="G113" s="408"/>
      <c r="H113" s="408"/>
      <c r="I113" s="469"/>
      <c r="J113" s="82"/>
      <c r="K113" s="69" t="str">
        <f>K111</f>
        <v>A-12</v>
      </c>
      <c r="L113" s="99" t="s">
        <v>212</v>
      </c>
      <c r="M113" s="98"/>
      <c r="N113" s="97"/>
      <c r="O113" s="468"/>
      <c r="P113" s="408"/>
      <c r="Q113" s="408"/>
      <c r="R113" s="469"/>
      <c r="S113" s="64"/>
      <c r="T113" s="87" t="str">
        <f>IF(ISBLANK(D113),"",B113)</f>
        <v/>
      </c>
      <c r="U113" s="84" t="str">
        <f>IF(ISBLANK(D113),"",C113)</f>
        <v/>
      </c>
      <c r="V113" s="84" t="str">
        <f>IF(ISBLANK(D113),"",F113)</f>
        <v/>
      </c>
      <c r="W113" s="209" t="str">
        <f>IF(ISBLANK(M113),"",K113)</f>
        <v/>
      </c>
      <c r="X113" s="84" t="str">
        <f>IF(ISBLANK(M113),"",L113)</f>
        <v/>
      </c>
      <c r="Y113" s="210" t="str">
        <f>IF(ISBLANK(M113),"",O113)</f>
        <v/>
      </c>
      <c r="Z113" s="64"/>
      <c r="AA113" s="87" t="str">
        <f t="shared" ref="AA113:AA114" si="91">IF(ISBLANK(E113),"",B113)</f>
        <v/>
      </c>
      <c r="AB113" s="84" t="str">
        <f t="shared" ref="AB113:AB114" si="92">IF(ISBLANK(E113),"",L113)</f>
        <v/>
      </c>
      <c r="AC113" s="84" t="str">
        <f t="shared" ref="AC113:AC114" si="93">IF(ISBLANK(E113),"",F113)</f>
        <v/>
      </c>
      <c r="AD113" s="209" t="str">
        <f t="shared" ref="AD113:AD114" si="94">IF(ISBLANK(N113),"",K113)</f>
        <v/>
      </c>
      <c r="AE113" s="84" t="str">
        <f t="shared" ref="AE113:AE114" si="95">IF(ISBLANK(N113),"",L113)</f>
        <v/>
      </c>
      <c r="AF113" s="210" t="str">
        <f t="shared" ref="AF113:AF114" si="96">IF(ISBLANK(N113),"",O113)</f>
        <v/>
      </c>
      <c r="AG113" s="64"/>
      <c r="AH113" s="64"/>
      <c r="AI113" s="64"/>
      <c r="AJ113" s="64"/>
      <c r="AK113" s="64"/>
      <c r="AL113" s="64"/>
      <c r="AM113" s="64"/>
      <c r="AN113" s="64"/>
      <c r="AO113" s="64"/>
      <c r="AP113" s="64"/>
      <c r="AQ113" s="64"/>
    </row>
    <row r="114" spans="1:43" ht="18" customHeight="1" x14ac:dyDescent="0.3">
      <c r="A114" s="35"/>
      <c r="B114" s="69" t="str">
        <f>B111</f>
        <v>A-11</v>
      </c>
      <c r="C114" s="93" t="s">
        <v>304</v>
      </c>
      <c r="D114" s="92"/>
      <c r="E114" s="91"/>
      <c r="F114" s="452"/>
      <c r="G114" s="403"/>
      <c r="H114" s="403"/>
      <c r="I114" s="438"/>
      <c r="J114" s="82"/>
      <c r="K114" s="69" t="str">
        <f>K111</f>
        <v>A-12</v>
      </c>
      <c r="L114" s="93" t="s">
        <v>321</v>
      </c>
      <c r="M114" s="92"/>
      <c r="N114" s="91"/>
      <c r="O114" s="452"/>
      <c r="P114" s="403"/>
      <c r="Q114" s="403"/>
      <c r="R114" s="438"/>
      <c r="S114" s="64"/>
      <c r="T114" s="87" t="str">
        <f>IF(ISBLANK(D114),"",B114)</f>
        <v/>
      </c>
      <c r="U114" s="84" t="str">
        <f>IF(ISBLANK(D114),"",C114)</f>
        <v/>
      </c>
      <c r="V114" s="84" t="str">
        <f>IF(ISBLANK(D114),"",F114)</f>
        <v/>
      </c>
      <c r="W114" s="209" t="str">
        <f t="shared" ref="W114:W130" si="97">IF(ISBLANK(M114),"",K114)</f>
        <v/>
      </c>
      <c r="X114" s="84" t="str">
        <f t="shared" ref="X114:X130" si="98">IF(ISBLANK(M114),"",L114)</f>
        <v/>
      </c>
      <c r="Y114" s="210" t="str">
        <f t="shared" ref="Y114:Y130" si="99">IF(ISBLANK(M114),"",O114)</f>
        <v/>
      </c>
      <c r="Z114" s="64"/>
      <c r="AA114" s="87" t="str">
        <f t="shared" si="91"/>
        <v/>
      </c>
      <c r="AB114" s="84" t="str">
        <f t="shared" si="92"/>
        <v/>
      </c>
      <c r="AC114" s="84" t="str">
        <f t="shared" si="93"/>
        <v/>
      </c>
      <c r="AD114" s="209" t="str">
        <f t="shared" si="94"/>
        <v/>
      </c>
      <c r="AE114" s="84" t="str">
        <f t="shared" si="95"/>
        <v/>
      </c>
      <c r="AF114" s="210" t="str">
        <f t="shared" si="96"/>
        <v/>
      </c>
      <c r="AG114" s="64"/>
      <c r="AH114" s="64"/>
      <c r="AI114" s="64"/>
      <c r="AJ114" s="64"/>
      <c r="AK114" s="64"/>
      <c r="AL114" s="64"/>
      <c r="AM114" s="64"/>
      <c r="AN114" s="64"/>
      <c r="AO114" s="64"/>
      <c r="AP114" s="64"/>
      <c r="AQ114" s="64"/>
    </row>
    <row r="115" spans="1:43" ht="18" customHeight="1" x14ac:dyDescent="0.3">
      <c r="A115" s="35"/>
      <c r="B115" s="69" t="str">
        <f>B111</f>
        <v>A-11</v>
      </c>
      <c r="C115" s="93" t="s">
        <v>305</v>
      </c>
      <c r="D115" s="92"/>
      <c r="E115" s="91"/>
      <c r="F115" s="452"/>
      <c r="G115" s="403"/>
      <c r="H115" s="403"/>
      <c r="I115" s="438"/>
      <c r="J115" s="82"/>
      <c r="K115" s="69" t="str">
        <f>K111</f>
        <v>A-12</v>
      </c>
      <c r="L115" s="93" t="s">
        <v>305</v>
      </c>
      <c r="M115" s="92"/>
      <c r="N115" s="91"/>
      <c r="O115" s="452"/>
      <c r="P115" s="403"/>
      <c r="Q115" s="403"/>
      <c r="R115" s="438"/>
      <c r="S115" s="64"/>
      <c r="T115" s="87" t="str">
        <f>IF(ISBLANK(D115),"",B115)</f>
        <v/>
      </c>
      <c r="U115" s="84" t="str">
        <f t="shared" ref="U115:U130" si="100">IF(ISBLANK(D115),"",C115)</f>
        <v/>
      </c>
      <c r="V115" s="84" t="str">
        <f t="shared" ref="V115:V130" si="101">IF(ISBLANK(D115),"",F115)</f>
        <v/>
      </c>
      <c r="W115" s="209" t="str">
        <f t="shared" si="97"/>
        <v/>
      </c>
      <c r="X115" s="84" t="str">
        <f t="shared" si="98"/>
        <v/>
      </c>
      <c r="Y115" s="210" t="str">
        <f t="shared" si="99"/>
        <v/>
      </c>
      <c r="Z115" s="64"/>
      <c r="AA115" s="87" t="str">
        <f>IF(ISBLANK(E115),"",B115)</f>
        <v/>
      </c>
      <c r="AB115" s="84" t="str">
        <f>IF(ISBLANK(E115),"",L115)</f>
        <v/>
      </c>
      <c r="AC115" s="84" t="str">
        <f>IF(ISBLANK(E115),"",F115)</f>
        <v/>
      </c>
      <c r="AD115" s="209" t="str">
        <f>IF(ISBLANK(N115),"",K115)</f>
        <v/>
      </c>
      <c r="AE115" s="84" t="str">
        <f>IF(ISBLANK(N115),"",L115)</f>
        <v/>
      </c>
      <c r="AF115" s="210" t="str">
        <f>IF(ISBLANK(N115),"",O115)</f>
        <v/>
      </c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</row>
    <row r="116" spans="1:43" ht="18" customHeight="1" x14ac:dyDescent="0.3">
      <c r="A116" s="35"/>
      <c r="B116" s="69" t="str">
        <f>B111</f>
        <v>A-11</v>
      </c>
      <c r="C116" s="93" t="s">
        <v>314</v>
      </c>
      <c r="D116" s="92"/>
      <c r="E116" s="91"/>
      <c r="F116" s="452"/>
      <c r="G116" s="403"/>
      <c r="H116" s="403"/>
      <c r="I116" s="438"/>
      <c r="J116" s="82"/>
      <c r="K116" s="69" t="str">
        <f>K111</f>
        <v>A-12</v>
      </c>
      <c r="L116" s="93" t="s">
        <v>314</v>
      </c>
      <c r="M116" s="92"/>
      <c r="N116" s="91"/>
      <c r="O116" s="452"/>
      <c r="P116" s="403"/>
      <c r="Q116" s="403"/>
      <c r="R116" s="438"/>
      <c r="S116" s="64"/>
      <c r="T116" s="87" t="str">
        <f>IF(ISBLANK(D116),"",B116)</f>
        <v/>
      </c>
      <c r="U116" s="84" t="str">
        <f t="shared" si="100"/>
        <v/>
      </c>
      <c r="V116" s="84" t="str">
        <f t="shared" si="101"/>
        <v/>
      </c>
      <c r="W116" s="209" t="str">
        <f t="shared" si="97"/>
        <v/>
      </c>
      <c r="X116" s="84" t="str">
        <f t="shared" si="98"/>
        <v/>
      </c>
      <c r="Y116" s="210" t="str">
        <f t="shared" si="99"/>
        <v/>
      </c>
      <c r="Z116" s="64"/>
      <c r="AA116" s="87" t="str">
        <f t="shared" ref="AA116:AA130" si="102">IF(ISBLANK(E116),"",B116)</f>
        <v/>
      </c>
      <c r="AB116" s="84" t="str">
        <f t="shared" ref="AB116:AB130" si="103">IF(ISBLANK(E116),"",L116)</f>
        <v/>
      </c>
      <c r="AC116" s="84" t="str">
        <f t="shared" ref="AC116:AC130" si="104">IF(ISBLANK(E116),"",F116)</f>
        <v/>
      </c>
      <c r="AD116" s="209" t="str">
        <f t="shared" ref="AD116:AD130" si="105">IF(ISBLANK(N116),"",K116)</f>
        <v/>
      </c>
      <c r="AE116" s="84" t="str">
        <f t="shared" ref="AE116:AE130" si="106">IF(ISBLANK(N116),"",L116)</f>
        <v/>
      </c>
      <c r="AF116" s="210" t="str">
        <f t="shared" ref="AF116:AF130" si="107">IF(ISBLANK(N116),"",O116)</f>
        <v/>
      </c>
      <c r="AG116" s="64"/>
      <c r="AH116" s="64"/>
      <c r="AI116" s="64"/>
      <c r="AJ116" s="64"/>
      <c r="AK116" s="64"/>
      <c r="AL116" s="64"/>
      <c r="AM116" s="64"/>
      <c r="AN116" s="64"/>
      <c r="AO116" s="64"/>
      <c r="AP116" s="64"/>
      <c r="AQ116" s="64"/>
    </row>
    <row r="117" spans="1:43" ht="18" customHeight="1" x14ac:dyDescent="0.3">
      <c r="A117" s="35"/>
      <c r="B117" s="69" t="str">
        <f>B111</f>
        <v>A-11</v>
      </c>
      <c r="C117" s="93" t="s">
        <v>302</v>
      </c>
      <c r="D117" s="92"/>
      <c r="E117" s="91"/>
      <c r="F117" s="452"/>
      <c r="G117" s="403"/>
      <c r="H117" s="403"/>
      <c r="I117" s="438"/>
      <c r="J117" s="82"/>
      <c r="K117" s="69" t="str">
        <f>K111</f>
        <v>A-12</v>
      </c>
      <c r="L117" s="93" t="s">
        <v>302</v>
      </c>
      <c r="M117" s="92"/>
      <c r="N117" s="91"/>
      <c r="O117" s="452"/>
      <c r="P117" s="403"/>
      <c r="Q117" s="403"/>
      <c r="R117" s="438"/>
      <c r="S117" s="64"/>
      <c r="T117" s="87" t="str">
        <f>IF(ISBLANK(D117),"",B117)</f>
        <v/>
      </c>
      <c r="U117" s="84" t="str">
        <f t="shared" si="100"/>
        <v/>
      </c>
      <c r="V117" s="84" t="str">
        <f t="shared" si="101"/>
        <v/>
      </c>
      <c r="W117" s="209" t="str">
        <f t="shared" si="97"/>
        <v/>
      </c>
      <c r="X117" s="84" t="str">
        <f t="shared" si="98"/>
        <v/>
      </c>
      <c r="Y117" s="210" t="str">
        <f t="shared" si="99"/>
        <v/>
      </c>
      <c r="Z117" s="64"/>
      <c r="AA117" s="87" t="str">
        <f t="shared" si="102"/>
        <v/>
      </c>
      <c r="AB117" s="84" t="str">
        <f t="shared" si="103"/>
        <v/>
      </c>
      <c r="AC117" s="84" t="str">
        <f t="shared" si="104"/>
        <v/>
      </c>
      <c r="AD117" s="209" t="str">
        <f t="shared" si="105"/>
        <v/>
      </c>
      <c r="AE117" s="84" t="str">
        <f t="shared" si="106"/>
        <v/>
      </c>
      <c r="AF117" s="210" t="str">
        <f t="shared" si="107"/>
        <v/>
      </c>
      <c r="AG117" s="64"/>
      <c r="AH117" s="64"/>
      <c r="AI117" s="64"/>
      <c r="AJ117" s="64"/>
      <c r="AK117" s="64"/>
      <c r="AL117" s="64"/>
      <c r="AM117" s="64"/>
      <c r="AN117" s="64"/>
      <c r="AO117" s="64"/>
      <c r="AP117" s="64"/>
      <c r="AQ117" s="64"/>
    </row>
    <row r="118" spans="1:43" ht="18" customHeight="1" x14ac:dyDescent="0.3">
      <c r="A118" s="35"/>
      <c r="B118" s="69" t="str">
        <f>B111</f>
        <v>A-11</v>
      </c>
      <c r="C118" s="93" t="s">
        <v>306</v>
      </c>
      <c r="D118" s="92"/>
      <c r="E118" s="91"/>
      <c r="F118" s="452"/>
      <c r="G118" s="403"/>
      <c r="H118" s="403"/>
      <c r="I118" s="438"/>
      <c r="J118" s="82"/>
      <c r="K118" s="69" t="str">
        <f>K111</f>
        <v>A-12</v>
      </c>
      <c r="L118" s="93" t="s">
        <v>306</v>
      </c>
      <c r="M118" s="92"/>
      <c r="N118" s="91"/>
      <c r="O118" s="452"/>
      <c r="P118" s="403"/>
      <c r="Q118" s="403"/>
      <c r="R118" s="438"/>
      <c r="S118" s="64"/>
      <c r="T118" s="87"/>
      <c r="U118" s="84" t="str">
        <f t="shared" si="100"/>
        <v/>
      </c>
      <c r="V118" s="84" t="str">
        <f t="shared" si="101"/>
        <v/>
      </c>
      <c r="W118" s="209" t="str">
        <f t="shared" si="97"/>
        <v/>
      </c>
      <c r="X118" s="84" t="str">
        <f t="shared" si="98"/>
        <v/>
      </c>
      <c r="Y118" s="210" t="str">
        <f t="shared" si="99"/>
        <v/>
      </c>
      <c r="Z118" s="64"/>
      <c r="AA118" s="87" t="str">
        <f t="shared" si="102"/>
        <v/>
      </c>
      <c r="AB118" s="84" t="str">
        <f t="shared" si="103"/>
        <v/>
      </c>
      <c r="AC118" s="84" t="str">
        <f t="shared" si="104"/>
        <v/>
      </c>
      <c r="AD118" s="209" t="str">
        <f t="shared" si="105"/>
        <v/>
      </c>
      <c r="AE118" s="84" t="str">
        <f t="shared" si="106"/>
        <v/>
      </c>
      <c r="AF118" s="210" t="str">
        <f t="shared" si="107"/>
        <v/>
      </c>
      <c r="AG118" s="64"/>
      <c r="AH118" s="64"/>
      <c r="AI118" s="64"/>
      <c r="AJ118" s="64"/>
      <c r="AK118" s="64"/>
      <c r="AL118" s="64"/>
      <c r="AM118" s="64"/>
      <c r="AN118" s="64"/>
      <c r="AO118" s="64"/>
      <c r="AP118" s="64"/>
      <c r="AQ118" s="64"/>
    </row>
    <row r="119" spans="1:43" ht="18" customHeight="1" x14ac:dyDescent="0.3">
      <c r="A119" s="35"/>
      <c r="B119" s="69" t="str">
        <f>B111</f>
        <v>A-11</v>
      </c>
      <c r="C119" s="93" t="s">
        <v>307</v>
      </c>
      <c r="D119" s="92"/>
      <c r="E119" s="91"/>
      <c r="F119" s="452"/>
      <c r="G119" s="403"/>
      <c r="H119" s="403"/>
      <c r="I119" s="438"/>
      <c r="J119" s="82"/>
      <c r="K119" s="69" t="str">
        <f>K111</f>
        <v>A-12</v>
      </c>
      <c r="L119" s="93" t="s">
        <v>309</v>
      </c>
      <c r="M119" s="92"/>
      <c r="N119" s="91"/>
      <c r="O119" s="452"/>
      <c r="P119" s="403"/>
      <c r="Q119" s="403"/>
      <c r="R119" s="438"/>
      <c r="S119" s="64"/>
      <c r="T119" s="87"/>
      <c r="U119" s="84" t="str">
        <f t="shared" si="100"/>
        <v/>
      </c>
      <c r="V119" s="84" t="str">
        <f t="shared" si="101"/>
        <v/>
      </c>
      <c r="W119" s="209" t="str">
        <f t="shared" si="97"/>
        <v/>
      </c>
      <c r="X119" s="84" t="str">
        <f t="shared" si="98"/>
        <v/>
      </c>
      <c r="Y119" s="210" t="str">
        <f t="shared" si="99"/>
        <v/>
      </c>
      <c r="Z119" s="64"/>
      <c r="AA119" s="87" t="str">
        <f t="shared" si="102"/>
        <v/>
      </c>
      <c r="AB119" s="84" t="str">
        <f t="shared" si="103"/>
        <v/>
      </c>
      <c r="AC119" s="84" t="str">
        <f t="shared" si="104"/>
        <v/>
      </c>
      <c r="AD119" s="209" t="str">
        <f t="shared" si="105"/>
        <v/>
      </c>
      <c r="AE119" s="84" t="str">
        <f t="shared" si="106"/>
        <v/>
      </c>
      <c r="AF119" s="210" t="str">
        <f t="shared" si="107"/>
        <v/>
      </c>
      <c r="AG119" s="64"/>
      <c r="AH119" s="64"/>
      <c r="AI119" s="64"/>
      <c r="AJ119" s="64"/>
      <c r="AK119" s="64"/>
      <c r="AL119" s="64"/>
      <c r="AM119" s="64"/>
      <c r="AN119" s="64"/>
      <c r="AO119" s="64"/>
      <c r="AP119" s="64"/>
      <c r="AQ119" s="64"/>
    </row>
    <row r="120" spans="1:43" ht="18" customHeight="1" x14ac:dyDescent="0.3">
      <c r="A120" s="35"/>
      <c r="B120" s="69" t="str">
        <f>B111</f>
        <v>A-11</v>
      </c>
      <c r="C120" s="93" t="s">
        <v>308</v>
      </c>
      <c r="D120" s="92"/>
      <c r="E120" s="91"/>
      <c r="F120" s="452"/>
      <c r="G120" s="403"/>
      <c r="H120" s="403"/>
      <c r="I120" s="438"/>
      <c r="J120" s="82"/>
      <c r="K120" s="69" t="str">
        <f>K111</f>
        <v>A-12</v>
      </c>
      <c r="L120" s="93" t="s">
        <v>315</v>
      </c>
      <c r="M120" s="92"/>
      <c r="N120" s="91"/>
      <c r="O120" s="452"/>
      <c r="P120" s="403"/>
      <c r="Q120" s="403"/>
      <c r="R120" s="438"/>
      <c r="S120" s="64"/>
      <c r="T120" s="87"/>
      <c r="U120" s="84" t="str">
        <f t="shared" si="100"/>
        <v/>
      </c>
      <c r="V120" s="84" t="str">
        <f t="shared" si="101"/>
        <v/>
      </c>
      <c r="W120" s="209" t="str">
        <f t="shared" si="97"/>
        <v/>
      </c>
      <c r="X120" s="84" t="str">
        <f t="shared" si="98"/>
        <v/>
      </c>
      <c r="Y120" s="210" t="str">
        <f t="shared" si="99"/>
        <v/>
      </c>
      <c r="Z120" s="64"/>
      <c r="AA120" s="87" t="str">
        <f t="shared" si="102"/>
        <v/>
      </c>
      <c r="AB120" s="84" t="str">
        <f t="shared" si="103"/>
        <v/>
      </c>
      <c r="AC120" s="84" t="str">
        <f t="shared" si="104"/>
        <v/>
      </c>
      <c r="AD120" s="209" t="str">
        <f t="shared" si="105"/>
        <v/>
      </c>
      <c r="AE120" s="84" t="str">
        <f t="shared" si="106"/>
        <v/>
      </c>
      <c r="AF120" s="210" t="str">
        <f t="shared" si="107"/>
        <v/>
      </c>
      <c r="AG120" s="64"/>
      <c r="AH120" s="64"/>
      <c r="AI120" s="64"/>
      <c r="AJ120" s="64"/>
      <c r="AK120" s="64"/>
      <c r="AL120" s="64"/>
      <c r="AM120" s="64"/>
      <c r="AN120" s="64"/>
      <c r="AO120" s="64"/>
      <c r="AP120" s="64"/>
      <c r="AQ120" s="64"/>
    </row>
    <row r="121" spans="1:43" ht="18" customHeight="1" x14ac:dyDescent="0.3">
      <c r="A121" s="35"/>
      <c r="B121" s="69" t="str">
        <f>B111</f>
        <v>A-11</v>
      </c>
      <c r="C121" s="93" t="s">
        <v>309</v>
      </c>
      <c r="D121" s="92"/>
      <c r="E121" s="91"/>
      <c r="F121" s="452"/>
      <c r="G121" s="403"/>
      <c r="H121" s="403"/>
      <c r="I121" s="438"/>
      <c r="J121" s="82"/>
      <c r="K121" s="69" t="str">
        <f>K111</f>
        <v>A-12</v>
      </c>
      <c r="L121" s="93" t="s">
        <v>316</v>
      </c>
      <c r="M121" s="92"/>
      <c r="N121" s="91"/>
      <c r="O121" s="452"/>
      <c r="P121" s="403"/>
      <c r="Q121" s="403"/>
      <c r="R121" s="438"/>
      <c r="S121" s="64"/>
      <c r="T121" s="87"/>
      <c r="U121" s="84" t="str">
        <f t="shared" si="100"/>
        <v/>
      </c>
      <c r="V121" s="84" t="str">
        <f t="shared" si="101"/>
        <v/>
      </c>
      <c r="W121" s="209" t="str">
        <f t="shared" si="97"/>
        <v/>
      </c>
      <c r="X121" s="84" t="str">
        <f t="shared" si="98"/>
        <v/>
      </c>
      <c r="Y121" s="210" t="str">
        <f t="shared" si="99"/>
        <v/>
      </c>
      <c r="Z121" s="64"/>
      <c r="AA121" s="87" t="str">
        <f t="shared" si="102"/>
        <v/>
      </c>
      <c r="AB121" s="84" t="str">
        <f t="shared" si="103"/>
        <v/>
      </c>
      <c r="AC121" s="84" t="str">
        <f t="shared" si="104"/>
        <v/>
      </c>
      <c r="AD121" s="209" t="str">
        <f t="shared" si="105"/>
        <v/>
      </c>
      <c r="AE121" s="84" t="str">
        <f t="shared" si="106"/>
        <v/>
      </c>
      <c r="AF121" s="210" t="str">
        <f t="shared" si="107"/>
        <v/>
      </c>
      <c r="AG121" s="64"/>
      <c r="AH121" s="64"/>
      <c r="AI121" s="64"/>
      <c r="AJ121" s="64"/>
      <c r="AK121" s="64"/>
      <c r="AL121" s="64"/>
      <c r="AM121" s="64"/>
      <c r="AN121" s="64"/>
      <c r="AO121" s="64"/>
      <c r="AP121" s="64"/>
      <c r="AQ121" s="64"/>
    </row>
    <row r="122" spans="1:43" ht="18" customHeight="1" x14ac:dyDescent="0.3">
      <c r="A122" s="35"/>
      <c r="B122" s="69" t="str">
        <f>B111</f>
        <v>A-11</v>
      </c>
      <c r="C122" s="93" t="s">
        <v>315</v>
      </c>
      <c r="D122" s="92"/>
      <c r="E122" s="91"/>
      <c r="F122" s="452"/>
      <c r="G122" s="403"/>
      <c r="H122" s="403"/>
      <c r="I122" s="438"/>
      <c r="J122" s="82"/>
      <c r="K122" s="69" t="str">
        <f>K111</f>
        <v>A-12</v>
      </c>
      <c r="L122" s="93" t="s">
        <v>311</v>
      </c>
      <c r="M122" s="92"/>
      <c r="N122" s="91"/>
      <c r="O122" s="452"/>
      <c r="P122" s="403"/>
      <c r="Q122" s="403"/>
      <c r="R122" s="438"/>
      <c r="S122" s="64"/>
      <c r="T122" s="87"/>
      <c r="U122" s="84" t="str">
        <f t="shared" si="100"/>
        <v/>
      </c>
      <c r="V122" s="84" t="str">
        <f t="shared" si="101"/>
        <v/>
      </c>
      <c r="W122" s="209" t="str">
        <f t="shared" si="97"/>
        <v/>
      </c>
      <c r="X122" s="84" t="str">
        <f t="shared" si="98"/>
        <v/>
      </c>
      <c r="Y122" s="210" t="str">
        <f t="shared" si="99"/>
        <v/>
      </c>
      <c r="Z122" s="64"/>
      <c r="AA122" s="87" t="str">
        <f t="shared" si="102"/>
        <v/>
      </c>
      <c r="AB122" s="84" t="str">
        <f t="shared" si="103"/>
        <v/>
      </c>
      <c r="AC122" s="84" t="str">
        <f t="shared" si="104"/>
        <v/>
      </c>
      <c r="AD122" s="209" t="str">
        <f t="shared" si="105"/>
        <v/>
      </c>
      <c r="AE122" s="84" t="str">
        <f t="shared" si="106"/>
        <v/>
      </c>
      <c r="AF122" s="210" t="str">
        <f t="shared" si="107"/>
        <v/>
      </c>
      <c r="AG122" s="64"/>
      <c r="AH122" s="64"/>
      <c r="AI122" s="64"/>
      <c r="AJ122" s="64"/>
      <c r="AK122" s="64"/>
      <c r="AL122" s="64"/>
      <c r="AM122" s="64"/>
      <c r="AN122" s="64"/>
      <c r="AO122" s="64"/>
      <c r="AP122" s="64"/>
      <c r="AQ122" s="64"/>
    </row>
    <row r="123" spans="1:43" ht="18" customHeight="1" x14ac:dyDescent="0.3">
      <c r="A123" s="35"/>
      <c r="B123" s="69" t="str">
        <f>B111</f>
        <v>A-11</v>
      </c>
      <c r="C123" s="93" t="s">
        <v>316</v>
      </c>
      <c r="D123" s="92"/>
      <c r="E123" s="91"/>
      <c r="F123" s="452"/>
      <c r="G123" s="403"/>
      <c r="H123" s="403"/>
      <c r="I123" s="438"/>
      <c r="J123" s="82"/>
      <c r="K123" s="69" t="str">
        <f>K111</f>
        <v>A-12</v>
      </c>
      <c r="L123" s="93" t="s">
        <v>312</v>
      </c>
      <c r="M123" s="92"/>
      <c r="N123" s="91"/>
      <c r="O123" s="452"/>
      <c r="P123" s="403"/>
      <c r="Q123" s="403"/>
      <c r="R123" s="438"/>
      <c r="S123" s="64"/>
      <c r="T123" s="87"/>
      <c r="U123" s="84" t="str">
        <f t="shared" si="100"/>
        <v/>
      </c>
      <c r="V123" s="84" t="str">
        <f t="shared" si="101"/>
        <v/>
      </c>
      <c r="W123" s="209" t="str">
        <f t="shared" si="97"/>
        <v/>
      </c>
      <c r="X123" s="84" t="str">
        <f t="shared" si="98"/>
        <v/>
      </c>
      <c r="Y123" s="210" t="str">
        <f t="shared" si="99"/>
        <v/>
      </c>
      <c r="Z123" s="64"/>
      <c r="AA123" s="87" t="str">
        <f t="shared" si="102"/>
        <v/>
      </c>
      <c r="AB123" s="84" t="str">
        <f t="shared" si="103"/>
        <v/>
      </c>
      <c r="AC123" s="84" t="str">
        <f t="shared" si="104"/>
        <v/>
      </c>
      <c r="AD123" s="209" t="str">
        <f t="shared" si="105"/>
        <v/>
      </c>
      <c r="AE123" s="84" t="str">
        <f t="shared" si="106"/>
        <v/>
      </c>
      <c r="AF123" s="210" t="str">
        <f t="shared" si="107"/>
        <v/>
      </c>
      <c r="AG123" s="64"/>
      <c r="AH123" s="64"/>
      <c r="AI123" s="64"/>
      <c r="AJ123" s="64"/>
      <c r="AK123" s="64"/>
      <c r="AL123" s="64"/>
      <c r="AM123" s="64"/>
      <c r="AN123" s="64"/>
      <c r="AO123" s="64"/>
      <c r="AP123" s="64"/>
      <c r="AQ123" s="64"/>
    </row>
    <row r="124" spans="1:43" ht="18" customHeight="1" x14ac:dyDescent="0.3">
      <c r="A124" s="35"/>
      <c r="B124" s="69" t="str">
        <f>B111</f>
        <v>A-11</v>
      </c>
      <c r="C124" s="93" t="s">
        <v>310</v>
      </c>
      <c r="D124" s="92"/>
      <c r="E124" s="91"/>
      <c r="F124" s="452"/>
      <c r="G124" s="403"/>
      <c r="H124" s="403"/>
      <c r="I124" s="438"/>
      <c r="J124" s="82"/>
      <c r="K124" s="69" t="str">
        <f>K111</f>
        <v>A-12</v>
      </c>
      <c r="L124" s="93" t="s">
        <v>322</v>
      </c>
      <c r="M124" s="92"/>
      <c r="N124" s="91"/>
      <c r="O124" s="452"/>
      <c r="P124" s="403"/>
      <c r="Q124" s="403"/>
      <c r="R124" s="438"/>
      <c r="S124" s="64"/>
      <c r="T124" s="87"/>
      <c r="U124" s="84" t="str">
        <f t="shared" si="100"/>
        <v/>
      </c>
      <c r="V124" s="84" t="str">
        <f t="shared" si="101"/>
        <v/>
      </c>
      <c r="W124" s="209" t="str">
        <f t="shared" si="97"/>
        <v/>
      </c>
      <c r="X124" s="84" t="str">
        <f t="shared" si="98"/>
        <v/>
      </c>
      <c r="Y124" s="210" t="str">
        <f t="shared" si="99"/>
        <v/>
      </c>
      <c r="Z124" s="64"/>
      <c r="AA124" s="87" t="str">
        <f t="shared" si="102"/>
        <v/>
      </c>
      <c r="AB124" s="84" t="str">
        <f t="shared" si="103"/>
        <v/>
      </c>
      <c r="AC124" s="84" t="str">
        <f t="shared" si="104"/>
        <v/>
      </c>
      <c r="AD124" s="209" t="str">
        <f t="shared" si="105"/>
        <v/>
      </c>
      <c r="AE124" s="84" t="str">
        <f t="shared" si="106"/>
        <v/>
      </c>
      <c r="AF124" s="210" t="str">
        <f t="shared" si="107"/>
        <v/>
      </c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64"/>
    </row>
    <row r="125" spans="1:43" ht="18" customHeight="1" x14ac:dyDescent="0.3">
      <c r="A125" s="35"/>
      <c r="B125" s="69" t="str">
        <f>B111</f>
        <v>A-11</v>
      </c>
      <c r="C125" s="93" t="s">
        <v>311</v>
      </c>
      <c r="D125" s="92"/>
      <c r="E125" s="91"/>
      <c r="F125" s="452"/>
      <c r="G125" s="403"/>
      <c r="H125" s="403"/>
      <c r="I125" s="438"/>
      <c r="J125" s="82"/>
      <c r="K125" s="69" t="str">
        <f>K111</f>
        <v>A-12</v>
      </c>
      <c r="L125" s="93" t="s">
        <v>319</v>
      </c>
      <c r="M125" s="92"/>
      <c r="N125" s="91"/>
      <c r="O125" s="452"/>
      <c r="P125" s="403"/>
      <c r="Q125" s="403"/>
      <c r="R125" s="438"/>
      <c r="S125" s="64"/>
      <c r="T125" s="87"/>
      <c r="U125" s="84" t="str">
        <f t="shared" si="100"/>
        <v/>
      </c>
      <c r="V125" s="84" t="str">
        <f t="shared" si="101"/>
        <v/>
      </c>
      <c r="W125" s="209" t="str">
        <f t="shared" si="97"/>
        <v/>
      </c>
      <c r="X125" s="84" t="str">
        <f t="shared" si="98"/>
        <v/>
      </c>
      <c r="Y125" s="210" t="str">
        <f t="shared" si="99"/>
        <v/>
      </c>
      <c r="Z125" s="64"/>
      <c r="AA125" s="87" t="str">
        <f t="shared" si="102"/>
        <v/>
      </c>
      <c r="AB125" s="84" t="str">
        <f t="shared" si="103"/>
        <v/>
      </c>
      <c r="AC125" s="84" t="str">
        <f t="shared" si="104"/>
        <v/>
      </c>
      <c r="AD125" s="209" t="str">
        <f t="shared" si="105"/>
        <v/>
      </c>
      <c r="AE125" s="84" t="str">
        <f t="shared" si="106"/>
        <v/>
      </c>
      <c r="AF125" s="210" t="str">
        <f t="shared" si="107"/>
        <v/>
      </c>
      <c r="AG125" s="64"/>
      <c r="AH125" s="64"/>
      <c r="AI125" s="64"/>
      <c r="AJ125" s="64"/>
      <c r="AK125" s="64"/>
      <c r="AL125" s="64"/>
      <c r="AM125" s="64"/>
      <c r="AN125" s="64"/>
      <c r="AO125" s="64"/>
      <c r="AP125" s="64"/>
      <c r="AQ125" s="64"/>
    </row>
    <row r="126" spans="1:43" ht="18" customHeight="1" x14ac:dyDescent="0.3">
      <c r="A126" s="35"/>
      <c r="B126" s="69" t="str">
        <f>B111</f>
        <v>A-11</v>
      </c>
      <c r="C126" s="93" t="s">
        <v>312</v>
      </c>
      <c r="D126" s="92"/>
      <c r="E126" s="91"/>
      <c r="F126" s="452"/>
      <c r="G126" s="403"/>
      <c r="H126" s="403"/>
      <c r="I126" s="438"/>
      <c r="J126" s="82"/>
      <c r="K126" s="69" t="str">
        <f>K111</f>
        <v>A-12</v>
      </c>
      <c r="L126" s="93"/>
      <c r="M126" s="92"/>
      <c r="N126" s="91"/>
      <c r="O126" s="452"/>
      <c r="P126" s="403"/>
      <c r="Q126" s="403"/>
      <c r="R126" s="438"/>
      <c r="S126" s="64"/>
      <c r="T126" s="87"/>
      <c r="U126" s="84" t="str">
        <f t="shared" si="100"/>
        <v/>
      </c>
      <c r="V126" s="84" t="str">
        <f t="shared" si="101"/>
        <v/>
      </c>
      <c r="W126" s="209" t="str">
        <f t="shared" si="97"/>
        <v/>
      </c>
      <c r="X126" s="84" t="str">
        <f t="shared" si="98"/>
        <v/>
      </c>
      <c r="Y126" s="210" t="str">
        <f t="shared" si="99"/>
        <v/>
      </c>
      <c r="Z126" s="64"/>
      <c r="AA126" s="87" t="str">
        <f t="shared" si="102"/>
        <v/>
      </c>
      <c r="AB126" s="84" t="str">
        <f t="shared" si="103"/>
        <v/>
      </c>
      <c r="AC126" s="84" t="str">
        <f t="shared" si="104"/>
        <v/>
      </c>
      <c r="AD126" s="209" t="str">
        <f t="shared" si="105"/>
        <v/>
      </c>
      <c r="AE126" s="84" t="str">
        <f t="shared" si="106"/>
        <v/>
      </c>
      <c r="AF126" s="210" t="str">
        <f t="shared" si="107"/>
        <v/>
      </c>
      <c r="AG126" s="64"/>
      <c r="AH126" s="64"/>
      <c r="AI126" s="64"/>
      <c r="AJ126" s="64"/>
      <c r="AK126" s="64"/>
      <c r="AL126" s="64"/>
      <c r="AM126" s="64"/>
      <c r="AN126" s="64"/>
      <c r="AO126" s="64"/>
      <c r="AP126" s="64"/>
      <c r="AQ126" s="64"/>
    </row>
    <row r="127" spans="1:43" ht="18" customHeight="1" x14ac:dyDescent="0.3">
      <c r="A127" s="35"/>
      <c r="B127" s="69" t="str">
        <f>B111</f>
        <v>A-11</v>
      </c>
      <c r="C127" s="93" t="s">
        <v>313</v>
      </c>
      <c r="D127" s="92"/>
      <c r="E127" s="91"/>
      <c r="F127" s="452"/>
      <c r="G127" s="403"/>
      <c r="H127" s="403"/>
      <c r="I127" s="438"/>
      <c r="J127" s="82"/>
      <c r="K127" s="69" t="str">
        <f>K111</f>
        <v>A-12</v>
      </c>
      <c r="L127" s="93"/>
      <c r="M127" s="92"/>
      <c r="N127" s="91"/>
      <c r="O127" s="452"/>
      <c r="P127" s="403"/>
      <c r="Q127" s="403"/>
      <c r="R127" s="438"/>
      <c r="S127" s="64"/>
      <c r="T127" s="87"/>
      <c r="U127" s="84" t="str">
        <f t="shared" si="100"/>
        <v/>
      </c>
      <c r="V127" s="84" t="str">
        <f t="shared" si="101"/>
        <v/>
      </c>
      <c r="W127" s="209" t="str">
        <f t="shared" si="97"/>
        <v/>
      </c>
      <c r="X127" s="84" t="str">
        <f t="shared" si="98"/>
        <v/>
      </c>
      <c r="Y127" s="210" t="str">
        <f t="shared" si="99"/>
        <v/>
      </c>
      <c r="Z127" s="64"/>
      <c r="AA127" s="87" t="str">
        <f t="shared" si="102"/>
        <v/>
      </c>
      <c r="AB127" s="84" t="str">
        <f t="shared" si="103"/>
        <v/>
      </c>
      <c r="AC127" s="84" t="str">
        <f t="shared" si="104"/>
        <v/>
      </c>
      <c r="AD127" s="209" t="str">
        <f t="shared" si="105"/>
        <v/>
      </c>
      <c r="AE127" s="84" t="str">
        <f t="shared" si="106"/>
        <v/>
      </c>
      <c r="AF127" s="210" t="str">
        <f t="shared" si="107"/>
        <v/>
      </c>
      <c r="AG127" s="64"/>
      <c r="AH127" s="64"/>
      <c r="AI127" s="64"/>
      <c r="AJ127" s="64"/>
      <c r="AK127" s="64"/>
      <c r="AL127" s="64"/>
      <c r="AM127" s="64"/>
      <c r="AN127" s="64"/>
      <c r="AO127" s="64"/>
      <c r="AP127" s="64"/>
      <c r="AQ127" s="64"/>
    </row>
    <row r="128" spans="1:43" ht="18" customHeight="1" x14ac:dyDescent="0.3">
      <c r="A128" s="35"/>
      <c r="B128" s="69" t="str">
        <f>B111</f>
        <v>A-11</v>
      </c>
      <c r="C128" s="93" t="s">
        <v>317</v>
      </c>
      <c r="D128" s="92"/>
      <c r="E128" s="91"/>
      <c r="F128" s="452"/>
      <c r="G128" s="403"/>
      <c r="H128" s="403"/>
      <c r="I128" s="438"/>
      <c r="J128" s="82"/>
      <c r="K128" s="69" t="str">
        <f>K111</f>
        <v>A-12</v>
      </c>
      <c r="L128" s="93"/>
      <c r="M128" s="92"/>
      <c r="N128" s="91"/>
      <c r="O128" s="452"/>
      <c r="P128" s="403"/>
      <c r="Q128" s="403"/>
      <c r="R128" s="438"/>
      <c r="S128" s="64"/>
      <c r="T128" s="87"/>
      <c r="U128" s="84" t="str">
        <f t="shared" si="100"/>
        <v/>
      </c>
      <c r="V128" s="84" t="str">
        <f t="shared" si="101"/>
        <v/>
      </c>
      <c r="W128" s="209" t="str">
        <f t="shared" si="97"/>
        <v/>
      </c>
      <c r="X128" s="84" t="str">
        <f t="shared" si="98"/>
        <v/>
      </c>
      <c r="Y128" s="210" t="str">
        <f t="shared" si="99"/>
        <v/>
      </c>
      <c r="Z128" s="64"/>
      <c r="AA128" s="87" t="str">
        <f t="shared" si="102"/>
        <v/>
      </c>
      <c r="AB128" s="84" t="str">
        <f t="shared" si="103"/>
        <v/>
      </c>
      <c r="AC128" s="84" t="str">
        <f t="shared" si="104"/>
        <v/>
      </c>
      <c r="AD128" s="209" t="str">
        <f t="shared" si="105"/>
        <v/>
      </c>
      <c r="AE128" s="84" t="str">
        <f t="shared" si="106"/>
        <v/>
      </c>
      <c r="AF128" s="210" t="str">
        <f t="shared" si="107"/>
        <v/>
      </c>
      <c r="AG128" s="64"/>
      <c r="AH128" s="64"/>
      <c r="AI128" s="64"/>
      <c r="AJ128" s="64"/>
      <c r="AK128" s="64"/>
      <c r="AL128" s="64"/>
      <c r="AM128" s="64"/>
      <c r="AN128" s="64"/>
      <c r="AO128" s="64"/>
      <c r="AP128" s="64"/>
      <c r="AQ128" s="64"/>
    </row>
    <row r="129" spans="1:43" ht="18" customHeight="1" x14ac:dyDescent="0.3">
      <c r="A129" s="35"/>
      <c r="B129" s="69" t="str">
        <f>B111</f>
        <v>A-11</v>
      </c>
      <c r="C129" s="93" t="s">
        <v>318</v>
      </c>
      <c r="D129" s="92"/>
      <c r="E129" s="91"/>
      <c r="F129" s="452"/>
      <c r="G129" s="403"/>
      <c r="H129" s="403"/>
      <c r="I129" s="438"/>
      <c r="J129" s="82"/>
      <c r="K129" s="69" t="str">
        <f>K111</f>
        <v>A-12</v>
      </c>
      <c r="L129" s="93"/>
      <c r="M129" s="92"/>
      <c r="N129" s="91"/>
      <c r="O129" s="452"/>
      <c r="P129" s="403"/>
      <c r="Q129" s="403"/>
      <c r="R129" s="438"/>
      <c r="S129" s="64"/>
      <c r="T129" s="87"/>
      <c r="U129" s="84" t="str">
        <f t="shared" si="100"/>
        <v/>
      </c>
      <c r="V129" s="84" t="str">
        <f t="shared" si="101"/>
        <v/>
      </c>
      <c r="W129" s="209" t="str">
        <f t="shared" si="97"/>
        <v/>
      </c>
      <c r="X129" s="84" t="str">
        <f t="shared" si="98"/>
        <v/>
      </c>
      <c r="Y129" s="210" t="str">
        <f t="shared" si="99"/>
        <v/>
      </c>
      <c r="Z129" s="64"/>
      <c r="AA129" s="87" t="str">
        <f t="shared" si="102"/>
        <v/>
      </c>
      <c r="AB129" s="84" t="str">
        <f t="shared" si="103"/>
        <v/>
      </c>
      <c r="AC129" s="84" t="str">
        <f t="shared" si="104"/>
        <v/>
      </c>
      <c r="AD129" s="209" t="str">
        <f t="shared" si="105"/>
        <v/>
      </c>
      <c r="AE129" s="84" t="str">
        <f t="shared" si="106"/>
        <v/>
      </c>
      <c r="AF129" s="210" t="str">
        <f t="shared" si="107"/>
        <v/>
      </c>
      <c r="AG129" s="64"/>
      <c r="AH129" s="64"/>
      <c r="AI129" s="64"/>
      <c r="AJ129" s="64"/>
      <c r="AK129" s="64"/>
      <c r="AL129" s="64"/>
      <c r="AM129" s="64"/>
      <c r="AN129" s="64"/>
      <c r="AO129" s="64"/>
      <c r="AP129" s="64"/>
      <c r="AQ129" s="64"/>
    </row>
    <row r="130" spans="1:43" ht="18" customHeight="1" x14ac:dyDescent="0.3">
      <c r="A130" s="35"/>
      <c r="B130" s="69" t="str">
        <f>B111</f>
        <v>A-11</v>
      </c>
      <c r="C130" s="81" t="s">
        <v>295</v>
      </c>
      <c r="D130" s="80"/>
      <c r="E130" s="79"/>
      <c r="F130" s="457"/>
      <c r="G130" s="467"/>
      <c r="H130" s="467"/>
      <c r="I130" s="446"/>
      <c r="J130" s="82"/>
      <c r="K130" s="69" t="str">
        <f>K111</f>
        <v>A-12</v>
      </c>
      <c r="L130" s="81" t="e">
        <f>#REF!</f>
        <v>#REF!</v>
      </c>
      <c r="M130" s="80"/>
      <c r="N130" s="79"/>
      <c r="O130" s="457"/>
      <c r="P130" s="467"/>
      <c r="Q130" s="467"/>
      <c r="R130" s="446"/>
      <c r="S130" s="64"/>
      <c r="T130" s="87"/>
      <c r="U130" s="84" t="str">
        <f t="shared" si="100"/>
        <v/>
      </c>
      <c r="V130" s="84" t="str">
        <f t="shared" si="101"/>
        <v/>
      </c>
      <c r="W130" s="209" t="str">
        <f t="shared" si="97"/>
        <v/>
      </c>
      <c r="X130" s="84" t="str">
        <f t="shared" si="98"/>
        <v/>
      </c>
      <c r="Y130" s="210" t="str">
        <f t="shared" si="99"/>
        <v/>
      </c>
      <c r="Z130" s="64"/>
      <c r="AA130" s="87" t="str">
        <f t="shared" si="102"/>
        <v/>
      </c>
      <c r="AB130" s="84" t="str">
        <f t="shared" si="103"/>
        <v/>
      </c>
      <c r="AC130" s="84" t="str">
        <f t="shared" si="104"/>
        <v/>
      </c>
      <c r="AD130" s="209" t="str">
        <f t="shared" si="105"/>
        <v/>
      </c>
      <c r="AE130" s="84" t="str">
        <f t="shared" si="106"/>
        <v/>
      </c>
      <c r="AF130" s="210" t="str">
        <f t="shared" si="107"/>
        <v/>
      </c>
      <c r="AG130" s="64"/>
      <c r="AH130" s="64"/>
      <c r="AI130" s="64"/>
      <c r="AJ130" s="64"/>
      <c r="AK130" s="64"/>
      <c r="AL130" s="64"/>
      <c r="AM130" s="64"/>
      <c r="AN130" s="64"/>
      <c r="AO130" s="64"/>
      <c r="AP130" s="64"/>
      <c r="AQ130" s="64"/>
    </row>
    <row r="131" spans="1:43" ht="18" customHeight="1" thickBot="1" x14ac:dyDescent="0.35">
      <c r="A131" s="35"/>
      <c r="B131" s="116" t="s">
        <v>267</v>
      </c>
      <c r="C131" s="215" t="s">
        <v>323</v>
      </c>
      <c r="D131" s="111"/>
      <c r="E131" s="110"/>
      <c r="F131" s="110"/>
      <c r="G131" s="110"/>
      <c r="H131" s="217">
        <f>AI25</f>
        <v>1</v>
      </c>
      <c r="I131" s="117">
        <f>AJ25</f>
        <v>1</v>
      </c>
      <c r="J131" s="114"/>
      <c r="K131" s="113" t="s">
        <v>258</v>
      </c>
      <c r="L131" s="215" t="s">
        <v>258</v>
      </c>
      <c r="M131" s="111"/>
      <c r="N131" s="110"/>
      <c r="O131" s="110"/>
      <c r="P131" s="110"/>
      <c r="Q131" s="217">
        <f>AI26</f>
        <v>1</v>
      </c>
      <c r="R131" s="109">
        <f>AJ26</f>
        <v>1</v>
      </c>
      <c r="S131" s="64"/>
      <c r="T131" s="104"/>
      <c r="U131" s="102"/>
      <c r="V131" s="101"/>
      <c r="W131" s="102"/>
      <c r="X131" s="102"/>
      <c r="Y131" s="211"/>
      <c r="Z131" s="64"/>
      <c r="AA131" s="104"/>
      <c r="AB131" s="102"/>
      <c r="AC131" s="101"/>
      <c r="AD131" s="102"/>
      <c r="AE131" s="102"/>
      <c r="AF131" s="211"/>
      <c r="AG131" s="64"/>
      <c r="AH131" s="64"/>
      <c r="AI131" s="64"/>
      <c r="AJ131" s="64"/>
      <c r="AK131" s="64"/>
      <c r="AL131" s="64"/>
      <c r="AM131" s="64"/>
      <c r="AN131" s="64"/>
      <c r="AO131" s="64"/>
      <c r="AP131" s="64"/>
      <c r="AQ131" s="64"/>
    </row>
    <row r="132" spans="1:43" ht="18" customHeight="1" thickBot="1" x14ac:dyDescent="0.4">
      <c r="A132" s="35"/>
      <c r="B132" s="69" t="str">
        <f>B131</f>
        <v>A-13</v>
      </c>
      <c r="C132" s="107" t="s">
        <v>46</v>
      </c>
      <c r="D132" s="174" t="s">
        <v>154</v>
      </c>
      <c r="E132" s="175" t="s">
        <v>153</v>
      </c>
      <c r="F132" s="453" t="s">
        <v>45</v>
      </c>
      <c r="G132" s="453"/>
      <c r="H132" s="453"/>
      <c r="I132" s="454"/>
      <c r="J132" s="108"/>
      <c r="K132" s="69" t="str">
        <f>K131</f>
        <v>A-14</v>
      </c>
      <c r="L132" s="107" t="s">
        <v>46</v>
      </c>
      <c r="M132" s="174" t="s">
        <v>154</v>
      </c>
      <c r="N132" s="175" t="s">
        <v>153</v>
      </c>
      <c r="O132" s="453" t="s">
        <v>45</v>
      </c>
      <c r="P132" s="453"/>
      <c r="Q132" s="453"/>
      <c r="R132" s="454"/>
      <c r="S132" s="64"/>
      <c r="T132" s="216" t="str">
        <f>C131</f>
        <v>PLONGE</v>
      </c>
      <c r="U132" s="133"/>
      <c r="V132" s="133"/>
      <c r="W132" s="216" t="str">
        <f>L131</f>
        <v>A-14</v>
      </c>
      <c r="X132" s="133"/>
      <c r="Y132" s="132"/>
      <c r="Z132" s="64"/>
      <c r="AA132" s="216" t="str">
        <f>C131</f>
        <v>PLONGE</v>
      </c>
      <c r="AB132" s="133"/>
      <c r="AC132" s="133"/>
      <c r="AD132" s="216" t="str">
        <f>L131</f>
        <v>A-14</v>
      </c>
      <c r="AE132" s="133"/>
      <c r="AF132" s="132"/>
      <c r="AG132" s="64"/>
      <c r="AH132" s="64"/>
      <c r="AI132" s="64"/>
      <c r="AJ132" s="64"/>
      <c r="AK132" s="64"/>
      <c r="AL132" s="64"/>
      <c r="AM132" s="64"/>
      <c r="AN132" s="64"/>
      <c r="AO132" s="64"/>
      <c r="AP132" s="64"/>
      <c r="AQ132" s="64"/>
    </row>
    <row r="133" spans="1:43" ht="18" customHeight="1" x14ac:dyDescent="0.3">
      <c r="A133" s="35"/>
      <c r="B133" s="69" t="str">
        <f>B131</f>
        <v>A-13</v>
      </c>
      <c r="C133" s="99" t="s">
        <v>212</v>
      </c>
      <c r="D133" s="98"/>
      <c r="E133" s="97"/>
      <c r="F133" s="468"/>
      <c r="G133" s="408"/>
      <c r="H133" s="408"/>
      <c r="I133" s="469"/>
      <c r="J133" s="82"/>
      <c r="K133" s="69" t="str">
        <f>K131</f>
        <v>A-14</v>
      </c>
      <c r="L133" s="99"/>
      <c r="M133" s="98"/>
      <c r="N133" s="97"/>
      <c r="O133" s="468"/>
      <c r="P133" s="408"/>
      <c r="Q133" s="408"/>
      <c r="R133" s="469"/>
      <c r="S133" s="64"/>
      <c r="T133" s="87" t="str">
        <f>IF(ISBLANK(D133),"",B133)</f>
        <v/>
      </c>
      <c r="U133" s="84" t="str">
        <f>IF(ISBLANK(D133),"",C133)</f>
        <v/>
      </c>
      <c r="V133" s="84" t="str">
        <f>IF(ISBLANK(D133),"",F133)</f>
        <v/>
      </c>
      <c r="W133" s="209" t="str">
        <f>IF(ISBLANK(M133),"",K133)</f>
        <v/>
      </c>
      <c r="X133" s="84" t="str">
        <f>IF(ISBLANK(M133),"",L133)</f>
        <v/>
      </c>
      <c r="Y133" s="210" t="str">
        <f>IF(ISBLANK(M133),"",O133)</f>
        <v/>
      </c>
      <c r="Z133" s="64"/>
      <c r="AA133" s="87" t="str">
        <f t="shared" ref="AA133:AA134" si="108">IF(ISBLANK(E133),"",B133)</f>
        <v/>
      </c>
      <c r="AB133" s="84" t="str">
        <f t="shared" ref="AB133:AB134" si="109">IF(ISBLANK(E133),"",L133)</f>
        <v/>
      </c>
      <c r="AC133" s="84" t="str">
        <f t="shared" ref="AC133:AC134" si="110">IF(ISBLANK(E133),"",F133)</f>
        <v/>
      </c>
      <c r="AD133" s="209" t="str">
        <f t="shared" ref="AD133:AD134" si="111">IF(ISBLANK(N133),"",K133)</f>
        <v/>
      </c>
      <c r="AE133" s="84" t="str">
        <f t="shared" ref="AE133:AE134" si="112">IF(ISBLANK(N133),"",L133)</f>
        <v/>
      </c>
      <c r="AF133" s="210" t="str">
        <f t="shared" ref="AF133:AF134" si="113">IF(ISBLANK(N133),"",O133)</f>
        <v/>
      </c>
      <c r="AG133" s="64"/>
      <c r="AH133" s="64"/>
      <c r="AI133" s="64"/>
      <c r="AJ133" s="64"/>
      <c r="AK133" s="64"/>
      <c r="AL133" s="64"/>
      <c r="AM133" s="64"/>
      <c r="AN133" s="64"/>
      <c r="AO133" s="64"/>
      <c r="AP133" s="64"/>
      <c r="AQ133" s="64"/>
    </row>
    <row r="134" spans="1:43" ht="18" customHeight="1" x14ac:dyDescent="0.3">
      <c r="A134" s="35"/>
      <c r="B134" s="69" t="str">
        <f>B131</f>
        <v>A-13</v>
      </c>
      <c r="C134" s="93" t="s">
        <v>324</v>
      </c>
      <c r="D134" s="92"/>
      <c r="E134" s="91"/>
      <c r="F134" s="452"/>
      <c r="G134" s="403"/>
      <c r="H134" s="403"/>
      <c r="I134" s="438"/>
      <c r="J134" s="82"/>
      <c r="K134" s="69" t="str">
        <f>K131</f>
        <v>A-14</v>
      </c>
      <c r="L134" s="93"/>
      <c r="M134" s="92"/>
      <c r="N134" s="91"/>
      <c r="O134" s="452"/>
      <c r="P134" s="403"/>
      <c r="Q134" s="403"/>
      <c r="R134" s="438"/>
      <c r="S134" s="64"/>
      <c r="T134" s="87" t="str">
        <f>IF(ISBLANK(D134),"",B134)</f>
        <v/>
      </c>
      <c r="U134" s="84" t="str">
        <f>IF(ISBLANK(D134),"",C134)</f>
        <v/>
      </c>
      <c r="V134" s="84" t="str">
        <f>IF(ISBLANK(D134),"",F134)</f>
        <v/>
      </c>
      <c r="W134" s="209" t="str">
        <f t="shared" ref="W134:W150" si="114">IF(ISBLANK(M134),"",K134)</f>
        <v/>
      </c>
      <c r="X134" s="84" t="str">
        <f t="shared" ref="X134:X150" si="115">IF(ISBLANK(M134),"",L134)</f>
        <v/>
      </c>
      <c r="Y134" s="210" t="str">
        <f t="shared" ref="Y134:Y150" si="116">IF(ISBLANK(M134),"",O134)</f>
        <v/>
      </c>
      <c r="Z134" s="64"/>
      <c r="AA134" s="87" t="str">
        <f t="shared" si="108"/>
        <v/>
      </c>
      <c r="AB134" s="84" t="str">
        <f t="shared" si="109"/>
        <v/>
      </c>
      <c r="AC134" s="84" t="str">
        <f t="shared" si="110"/>
        <v/>
      </c>
      <c r="AD134" s="209" t="str">
        <f t="shared" si="111"/>
        <v/>
      </c>
      <c r="AE134" s="84" t="str">
        <f t="shared" si="112"/>
        <v/>
      </c>
      <c r="AF134" s="210" t="str">
        <f t="shared" si="113"/>
        <v/>
      </c>
      <c r="AG134" s="64"/>
      <c r="AH134" s="64"/>
      <c r="AI134" s="64"/>
      <c r="AJ134" s="64"/>
      <c r="AK134" s="64"/>
      <c r="AL134" s="64"/>
      <c r="AM134" s="64"/>
      <c r="AN134" s="64"/>
      <c r="AO134" s="64"/>
      <c r="AP134" s="64"/>
      <c r="AQ134" s="64"/>
    </row>
    <row r="135" spans="1:43" ht="18" customHeight="1" x14ac:dyDescent="0.3">
      <c r="A135" s="35"/>
      <c r="B135" s="69" t="str">
        <f>B131</f>
        <v>A-13</v>
      </c>
      <c r="C135" s="93" t="s">
        <v>295</v>
      </c>
      <c r="D135" s="92"/>
      <c r="E135" s="91"/>
      <c r="F135" s="452"/>
      <c r="G135" s="403"/>
      <c r="H135" s="403"/>
      <c r="I135" s="438"/>
      <c r="J135" s="82"/>
      <c r="K135" s="69" t="str">
        <f>K131</f>
        <v>A-14</v>
      </c>
      <c r="L135" s="93"/>
      <c r="M135" s="92"/>
      <c r="N135" s="91"/>
      <c r="O135" s="452"/>
      <c r="P135" s="403"/>
      <c r="Q135" s="403"/>
      <c r="R135" s="438"/>
      <c r="S135" s="64"/>
      <c r="T135" s="87" t="str">
        <f>IF(ISBLANK(D135),"",B135)</f>
        <v/>
      </c>
      <c r="U135" s="84" t="str">
        <f t="shared" ref="U135:U150" si="117">IF(ISBLANK(D135),"",C135)</f>
        <v/>
      </c>
      <c r="V135" s="84" t="str">
        <f t="shared" ref="V135:V150" si="118">IF(ISBLANK(D135),"",F135)</f>
        <v/>
      </c>
      <c r="W135" s="209" t="str">
        <f t="shared" si="114"/>
        <v/>
      </c>
      <c r="X135" s="84" t="str">
        <f t="shared" si="115"/>
        <v/>
      </c>
      <c r="Y135" s="210" t="str">
        <f t="shared" si="116"/>
        <v/>
      </c>
      <c r="Z135" s="64"/>
      <c r="AA135" s="87" t="str">
        <f>IF(ISBLANK(E135),"",B135)</f>
        <v/>
      </c>
      <c r="AB135" s="84" t="str">
        <f>IF(ISBLANK(E135),"",L135)</f>
        <v/>
      </c>
      <c r="AC135" s="84" t="str">
        <f>IF(ISBLANK(E135),"",F135)</f>
        <v/>
      </c>
      <c r="AD135" s="209" t="str">
        <f>IF(ISBLANK(N135),"",K135)</f>
        <v/>
      </c>
      <c r="AE135" s="84" t="str">
        <f>IF(ISBLANK(N135),"",L135)</f>
        <v/>
      </c>
      <c r="AF135" s="210" t="str">
        <f>IF(ISBLANK(N135),"",O135)</f>
        <v/>
      </c>
      <c r="AG135" s="64"/>
      <c r="AH135" s="64"/>
      <c r="AI135" s="64"/>
      <c r="AJ135" s="64"/>
      <c r="AK135" s="64"/>
      <c r="AL135" s="64"/>
      <c r="AM135" s="64"/>
      <c r="AN135" s="64"/>
      <c r="AO135" s="64"/>
      <c r="AP135" s="64"/>
      <c r="AQ135" s="64"/>
    </row>
    <row r="136" spans="1:43" ht="18" customHeight="1" x14ac:dyDescent="0.3">
      <c r="A136" s="35"/>
      <c r="B136" s="69" t="str">
        <f>B131</f>
        <v>A-13</v>
      </c>
      <c r="C136" s="93" t="s">
        <v>216</v>
      </c>
      <c r="D136" s="92"/>
      <c r="E136" s="91"/>
      <c r="F136" s="452"/>
      <c r="G136" s="403"/>
      <c r="H136" s="403"/>
      <c r="I136" s="438"/>
      <c r="J136" s="82"/>
      <c r="K136" s="69" t="str">
        <f>K131</f>
        <v>A-14</v>
      </c>
      <c r="L136" s="93"/>
      <c r="M136" s="92"/>
      <c r="N136" s="91"/>
      <c r="O136" s="452"/>
      <c r="P136" s="403"/>
      <c r="Q136" s="403"/>
      <c r="R136" s="438"/>
      <c r="S136" s="64"/>
      <c r="T136" s="87" t="str">
        <f>IF(ISBLANK(D136),"",B136)</f>
        <v/>
      </c>
      <c r="U136" s="84" t="str">
        <f t="shared" si="117"/>
        <v/>
      </c>
      <c r="V136" s="84" t="str">
        <f t="shared" si="118"/>
        <v/>
      </c>
      <c r="W136" s="209" t="str">
        <f t="shared" si="114"/>
        <v/>
      </c>
      <c r="X136" s="84" t="str">
        <f t="shared" si="115"/>
        <v/>
      </c>
      <c r="Y136" s="210" t="str">
        <f t="shared" si="116"/>
        <v/>
      </c>
      <c r="Z136" s="64"/>
      <c r="AA136" s="87" t="str">
        <f t="shared" ref="AA136:AA150" si="119">IF(ISBLANK(E136),"",B136)</f>
        <v/>
      </c>
      <c r="AB136" s="84" t="str">
        <f t="shared" ref="AB136:AB150" si="120">IF(ISBLANK(E136),"",L136)</f>
        <v/>
      </c>
      <c r="AC136" s="84" t="str">
        <f t="shared" ref="AC136:AC150" si="121">IF(ISBLANK(E136),"",F136)</f>
        <v/>
      </c>
      <c r="AD136" s="209" t="str">
        <f t="shared" ref="AD136:AD150" si="122">IF(ISBLANK(N136),"",K136)</f>
        <v/>
      </c>
      <c r="AE136" s="84" t="str">
        <f t="shared" ref="AE136:AE150" si="123">IF(ISBLANK(N136),"",L136)</f>
        <v/>
      </c>
      <c r="AF136" s="210" t="str">
        <f t="shared" ref="AF136:AF150" si="124">IF(ISBLANK(N136),"",O136)</f>
        <v/>
      </c>
      <c r="AG136" s="64"/>
      <c r="AH136" s="64"/>
      <c r="AI136" s="64"/>
      <c r="AJ136" s="64"/>
      <c r="AK136" s="64"/>
      <c r="AL136" s="64"/>
      <c r="AM136" s="64"/>
      <c r="AN136" s="64"/>
      <c r="AO136" s="64"/>
      <c r="AP136" s="64"/>
      <c r="AQ136" s="64"/>
    </row>
    <row r="137" spans="1:43" ht="18" customHeight="1" x14ac:dyDescent="0.3">
      <c r="A137" s="35"/>
      <c r="B137" s="69" t="str">
        <f>B131</f>
        <v>A-13</v>
      </c>
      <c r="C137" s="93" t="s">
        <v>302</v>
      </c>
      <c r="D137" s="92"/>
      <c r="E137" s="91"/>
      <c r="F137" s="452"/>
      <c r="G137" s="403"/>
      <c r="H137" s="403"/>
      <c r="I137" s="438"/>
      <c r="J137" s="82"/>
      <c r="K137" s="69" t="str">
        <f>K131</f>
        <v>A-14</v>
      </c>
      <c r="L137" s="93"/>
      <c r="M137" s="92"/>
      <c r="N137" s="91"/>
      <c r="O137" s="452"/>
      <c r="P137" s="403"/>
      <c r="Q137" s="403"/>
      <c r="R137" s="438"/>
      <c r="S137" s="64"/>
      <c r="T137" s="87" t="str">
        <f>IF(ISBLANK(D137),"",B137)</f>
        <v/>
      </c>
      <c r="U137" s="84" t="str">
        <f t="shared" si="117"/>
        <v/>
      </c>
      <c r="V137" s="84" t="str">
        <f t="shared" si="118"/>
        <v/>
      </c>
      <c r="W137" s="209" t="str">
        <f t="shared" si="114"/>
        <v/>
      </c>
      <c r="X137" s="84" t="str">
        <f t="shared" si="115"/>
        <v/>
      </c>
      <c r="Y137" s="210" t="str">
        <f t="shared" si="116"/>
        <v/>
      </c>
      <c r="Z137" s="64"/>
      <c r="AA137" s="87" t="str">
        <f t="shared" si="119"/>
        <v/>
      </c>
      <c r="AB137" s="84" t="str">
        <f t="shared" si="120"/>
        <v/>
      </c>
      <c r="AC137" s="84" t="str">
        <f t="shared" si="121"/>
        <v/>
      </c>
      <c r="AD137" s="209" t="str">
        <f t="shared" si="122"/>
        <v/>
      </c>
      <c r="AE137" s="84" t="str">
        <f t="shared" si="123"/>
        <v/>
      </c>
      <c r="AF137" s="210" t="str">
        <f t="shared" si="124"/>
        <v/>
      </c>
      <c r="AG137" s="64"/>
      <c r="AH137" s="64"/>
      <c r="AI137" s="64"/>
      <c r="AJ137" s="64"/>
      <c r="AK137" s="64"/>
      <c r="AL137" s="64"/>
      <c r="AM137" s="64"/>
      <c r="AN137" s="64"/>
      <c r="AO137" s="64"/>
      <c r="AP137" s="64"/>
      <c r="AQ137" s="64"/>
    </row>
    <row r="138" spans="1:43" ht="18" customHeight="1" x14ac:dyDescent="0.3">
      <c r="A138" s="35"/>
      <c r="B138" s="69" t="str">
        <f>B131</f>
        <v>A-13</v>
      </c>
      <c r="C138" s="93" t="s">
        <v>325</v>
      </c>
      <c r="D138" s="92"/>
      <c r="E138" s="91"/>
      <c r="F138" s="452"/>
      <c r="G138" s="403"/>
      <c r="H138" s="403"/>
      <c r="I138" s="438"/>
      <c r="J138" s="82"/>
      <c r="K138" s="69" t="str">
        <f>K131</f>
        <v>A-14</v>
      </c>
      <c r="L138" s="93"/>
      <c r="M138" s="92"/>
      <c r="N138" s="91"/>
      <c r="O138" s="452"/>
      <c r="P138" s="403"/>
      <c r="Q138" s="403"/>
      <c r="R138" s="438"/>
      <c r="S138" s="64"/>
      <c r="T138" s="87"/>
      <c r="U138" s="84" t="str">
        <f t="shared" si="117"/>
        <v/>
      </c>
      <c r="V138" s="84" t="str">
        <f t="shared" si="118"/>
        <v/>
      </c>
      <c r="W138" s="209" t="str">
        <f t="shared" si="114"/>
        <v/>
      </c>
      <c r="X138" s="84" t="str">
        <f t="shared" si="115"/>
        <v/>
      </c>
      <c r="Y138" s="210" t="str">
        <f t="shared" si="116"/>
        <v/>
      </c>
      <c r="Z138" s="64"/>
      <c r="AA138" s="87" t="str">
        <f t="shared" si="119"/>
        <v/>
      </c>
      <c r="AB138" s="84" t="str">
        <f t="shared" si="120"/>
        <v/>
      </c>
      <c r="AC138" s="84" t="str">
        <f t="shared" si="121"/>
        <v/>
      </c>
      <c r="AD138" s="209" t="str">
        <f t="shared" si="122"/>
        <v/>
      </c>
      <c r="AE138" s="84" t="str">
        <f t="shared" si="123"/>
        <v/>
      </c>
      <c r="AF138" s="210" t="str">
        <f t="shared" si="124"/>
        <v/>
      </c>
      <c r="AG138" s="64"/>
      <c r="AH138" s="64"/>
      <c r="AI138" s="64"/>
      <c r="AJ138" s="64"/>
      <c r="AK138" s="64"/>
      <c r="AL138" s="64"/>
      <c r="AM138" s="64"/>
      <c r="AN138" s="64"/>
      <c r="AO138" s="64"/>
      <c r="AP138" s="64"/>
      <c r="AQ138" s="64"/>
    </row>
    <row r="139" spans="1:43" ht="18" customHeight="1" x14ac:dyDescent="0.3">
      <c r="A139" s="35"/>
      <c r="B139" s="69" t="str">
        <f>B131</f>
        <v>A-13</v>
      </c>
      <c r="C139" s="93" t="s">
        <v>326</v>
      </c>
      <c r="D139" s="92"/>
      <c r="E139" s="91"/>
      <c r="F139" s="452"/>
      <c r="G139" s="403"/>
      <c r="H139" s="403"/>
      <c r="I139" s="438"/>
      <c r="J139" s="82"/>
      <c r="K139" s="69" t="str">
        <f>K131</f>
        <v>A-14</v>
      </c>
      <c r="L139" s="93"/>
      <c r="M139" s="92"/>
      <c r="N139" s="91"/>
      <c r="O139" s="452"/>
      <c r="P139" s="403"/>
      <c r="Q139" s="403"/>
      <c r="R139" s="438"/>
      <c r="S139" s="64"/>
      <c r="T139" s="87"/>
      <c r="U139" s="84" t="str">
        <f t="shared" si="117"/>
        <v/>
      </c>
      <c r="V139" s="84" t="str">
        <f t="shared" si="118"/>
        <v/>
      </c>
      <c r="W139" s="209" t="str">
        <f t="shared" si="114"/>
        <v/>
      </c>
      <c r="X139" s="84" t="str">
        <f t="shared" si="115"/>
        <v/>
      </c>
      <c r="Y139" s="210" t="str">
        <f t="shared" si="116"/>
        <v/>
      </c>
      <c r="Z139" s="64"/>
      <c r="AA139" s="87" t="str">
        <f t="shared" si="119"/>
        <v/>
      </c>
      <c r="AB139" s="84" t="str">
        <f t="shared" si="120"/>
        <v/>
      </c>
      <c r="AC139" s="84" t="str">
        <f t="shared" si="121"/>
        <v/>
      </c>
      <c r="AD139" s="209" t="str">
        <f t="shared" si="122"/>
        <v/>
      </c>
      <c r="AE139" s="84" t="str">
        <f t="shared" si="123"/>
        <v/>
      </c>
      <c r="AF139" s="210" t="str">
        <f t="shared" si="124"/>
        <v/>
      </c>
      <c r="AG139" s="64"/>
      <c r="AH139" s="64"/>
      <c r="AI139" s="64"/>
      <c r="AJ139" s="64"/>
      <c r="AK139" s="64"/>
      <c r="AL139" s="64"/>
      <c r="AM139" s="64"/>
      <c r="AN139" s="64"/>
      <c r="AO139" s="64"/>
      <c r="AP139" s="64"/>
      <c r="AQ139" s="64"/>
    </row>
    <row r="140" spans="1:43" ht="18" customHeight="1" x14ac:dyDescent="0.3">
      <c r="A140" s="35"/>
      <c r="B140" s="69" t="str">
        <f>B131</f>
        <v>A-13</v>
      </c>
      <c r="C140" s="93" t="s">
        <v>327</v>
      </c>
      <c r="D140" s="92"/>
      <c r="E140" s="91"/>
      <c r="F140" s="452"/>
      <c r="G140" s="403"/>
      <c r="H140" s="403"/>
      <c r="I140" s="438"/>
      <c r="J140" s="82"/>
      <c r="K140" s="69" t="str">
        <f>K131</f>
        <v>A-14</v>
      </c>
      <c r="L140" s="93"/>
      <c r="M140" s="92"/>
      <c r="N140" s="91"/>
      <c r="O140" s="452"/>
      <c r="P140" s="403"/>
      <c r="Q140" s="403"/>
      <c r="R140" s="438"/>
      <c r="S140" s="64"/>
      <c r="T140" s="87"/>
      <c r="U140" s="84" t="str">
        <f t="shared" si="117"/>
        <v/>
      </c>
      <c r="V140" s="84" t="str">
        <f t="shared" si="118"/>
        <v/>
      </c>
      <c r="W140" s="209" t="str">
        <f t="shared" si="114"/>
        <v/>
      </c>
      <c r="X140" s="84" t="str">
        <f t="shared" si="115"/>
        <v/>
      </c>
      <c r="Y140" s="210" t="str">
        <f t="shared" si="116"/>
        <v/>
      </c>
      <c r="Z140" s="64"/>
      <c r="AA140" s="87" t="str">
        <f t="shared" si="119"/>
        <v/>
      </c>
      <c r="AB140" s="84" t="str">
        <f t="shared" si="120"/>
        <v/>
      </c>
      <c r="AC140" s="84" t="str">
        <f t="shared" si="121"/>
        <v/>
      </c>
      <c r="AD140" s="209" t="str">
        <f t="shared" si="122"/>
        <v/>
      </c>
      <c r="AE140" s="84" t="str">
        <f t="shared" si="123"/>
        <v/>
      </c>
      <c r="AF140" s="210" t="str">
        <f t="shared" si="124"/>
        <v/>
      </c>
      <c r="AG140" s="64"/>
      <c r="AH140" s="64"/>
      <c r="AI140" s="64"/>
      <c r="AJ140" s="64"/>
      <c r="AK140" s="64"/>
      <c r="AL140" s="64"/>
      <c r="AM140" s="64"/>
      <c r="AN140" s="64"/>
      <c r="AO140" s="64"/>
      <c r="AP140" s="64"/>
      <c r="AQ140" s="64"/>
    </row>
    <row r="141" spans="1:43" ht="18" customHeight="1" x14ac:dyDescent="0.3">
      <c r="A141" s="35"/>
      <c r="B141" s="69" t="str">
        <f>B131</f>
        <v>A-13</v>
      </c>
      <c r="C141" s="93" t="s">
        <v>328</v>
      </c>
      <c r="D141" s="92"/>
      <c r="E141" s="91"/>
      <c r="F141" s="452"/>
      <c r="G141" s="403"/>
      <c r="H141" s="403"/>
      <c r="I141" s="438"/>
      <c r="J141" s="82"/>
      <c r="K141" s="69" t="str">
        <f>K131</f>
        <v>A-14</v>
      </c>
      <c r="L141" s="93"/>
      <c r="M141" s="92"/>
      <c r="N141" s="91"/>
      <c r="O141" s="452"/>
      <c r="P141" s="403"/>
      <c r="Q141" s="403"/>
      <c r="R141" s="438"/>
      <c r="S141" s="64"/>
      <c r="T141" s="87"/>
      <c r="U141" s="84" t="str">
        <f t="shared" si="117"/>
        <v/>
      </c>
      <c r="V141" s="84" t="str">
        <f t="shared" si="118"/>
        <v/>
      </c>
      <c r="W141" s="209" t="str">
        <f t="shared" si="114"/>
        <v/>
      </c>
      <c r="X141" s="84" t="str">
        <f t="shared" si="115"/>
        <v/>
      </c>
      <c r="Y141" s="210" t="str">
        <f t="shared" si="116"/>
        <v/>
      </c>
      <c r="Z141" s="64"/>
      <c r="AA141" s="87" t="str">
        <f t="shared" si="119"/>
        <v/>
      </c>
      <c r="AB141" s="84" t="str">
        <f t="shared" si="120"/>
        <v/>
      </c>
      <c r="AC141" s="84" t="str">
        <f t="shared" si="121"/>
        <v/>
      </c>
      <c r="AD141" s="209" t="str">
        <f t="shared" si="122"/>
        <v/>
      </c>
      <c r="AE141" s="84" t="str">
        <f t="shared" si="123"/>
        <v/>
      </c>
      <c r="AF141" s="210" t="str">
        <f t="shared" si="124"/>
        <v/>
      </c>
      <c r="AG141" s="64"/>
      <c r="AH141" s="64"/>
      <c r="AI141" s="64"/>
      <c r="AJ141" s="64"/>
      <c r="AK141" s="64"/>
      <c r="AL141" s="64"/>
      <c r="AM141" s="64"/>
      <c r="AN141" s="64"/>
      <c r="AO141" s="64"/>
      <c r="AP141" s="64"/>
      <c r="AQ141" s="64"/>
    </row>
    <row r="142" spans="1:43" ht="18" customHeight="1" x14ac:dyDescent="0.3">
      <c r="A142" s="35"/>
      <c r="B142" s="69" t="str">
        <f>B131</f>
        <v>A-13</v>
      </c>
      <c r="C142" s="93" t="s">
        <v>329</v>
      </c>
      <c r="D142" s="92"/>
      <c r="E142" s="91"/>
      <c r="F142" s="452"/>
      <c r="G142" s="403"/>
      <c r="H142" s="403"/>
      <c r="I142" s="438"/>
      <c r="J142" s="82"/>
      <c r="K142" s="69" t="str">
        <f>K131</f>
        <v>A-14</v>
      </c>
      <c r="L142" s="93"/>
      <c r="M142" s="92"/>
      <c r="N142" s="91"/>
      <c r="O142" s="452"/>
      <c r="P142" s="403"/>
      <c r="Q142" s="403"/>
      <c r="R142" s="438"/>
      <c r="S142" s="64"/>
      <c r="T142" s="87"/>
      <c r="U142" s="84" t="str">
        <f t="shared" si="117"/>
        <v/>
      </c>
      <c r="V142" s="84" t="str">
        <f t="shared" si="118"/>
        <v/>
      </c>
      <c r="W142" s="209" t="str">
        <f t="shared" si="114"/>
        <v/>
      </c>
      <c r="X142" s="84" t="str">
        <f t="shared" si="115"/>
        <v/>
      </c>
      <c r="Y142" s="210" t="str">
        <f t="shared" si="116"/>
        <v/>
      </c>
      <c r="Z142" s="64"/>
      <c r="AA142" s="87" t="str">
        <f t="shared" si="119"/>
        <v/>
      </c>
      <c r="AB142" s="84" t="str">
        <f t="shared" si="120"/>
        <v/>
      </c>
      <c r="AC142" s="84" t="str">
        <f t="shared" si="121"/>
        <v/>
      </c>
      <c r="AD142" s="209" t="str">
        <f t="shared" si="122"/>
        <v/>
      </c>
      <c r="AE142" s="84" t="str">
        <f t="shared" si="123"/>
        <v/>
      </c>
      <c r="AF142" s="210" t="str">
        <f t="shared" si="124"/>
        <v/>
      </c>
      <c r="AG142" s="64"/>
      <c r="AH142" s="64"/>
      <c r="AI142" s="64"/>
      <c r="AJ142" s="64"/>
      <c r="AK142" s="64"/>
      <c r="AL142" s="64"/>
      <c r="AM142" s="64"/>
      <c r="AN142" s="64"/>
      <c r="AO142" s="64"/>
      <c r="AP142" s="64"/>
      <c r="AQ142" s="64"/>
    </row>
    <row r="143" spans="1:43" ht="18" customHeight="1" x14ac:dyDescent="0.3">
      <c r="A143" s="35"/>
      <c r="B143" s="69" t="str">
        <f>B131</f>
        <v>A-13</v>
      </c>
      <c r="C143" s="93" t="s">
        <v>330</v>
      </c>
      <c r="D143" s="92"/>
      <c r="E143" s="91"/>
      <c r="F143" s="452"/>
      <c r="G143" s="403"/>
      <c r="H143" s="403"/>
      <c r="I143" s="438"/>
      <c r="J143" s="82"/>
      <c r="K143" s="69" t="str">
        <f>K131</f>
        <v>A-14</v>
      </c>
      <c r="L143" s="93"/>
      <c r="M143" s="92"/>
      <c r="N143" s="91"/>
      <c r="O143" s="452"/>
      <c r="P143" s="403"/>
      <c r="Q143" s="403"/>
      <c r="R143" s="438"/>
      <c r="S143" s="64"/>
      <c r="T143" s="87"/>
      <c r="U143" s="84" t="str">
        <f t="shared" si="117"/>
        <v/>
      </c>
      <c r="V143" s="84" t="str">
        <f t="shared" si="118"/>
        <v/>
      </c>
      <c r="W143" s="209" t="str">
        <f t="shared" si="114"/>
        <v/>
      </c>
      <c r="X143" s="84" t="str">
        <f t="shared" si="115"/>
        <v/>
      </c>
      <c r="Y143" s="210" t="str">
        <f t="shared" si="116"/>
        <v/>
      </c>
      <c r="Z143" s="64"/>
      <c r="AA143" s="87" t="str">
        <f t="shared" si="119"/>
        <v/>
      </c>
      <c r="AB143" s="84" t="str">
        <f t="shared" si="120"/>
        <v/>
      </c>
      <c r="AC143" s="84" t="str">
        <f t="shared" si="121"/>
        <v/>
      </c>
      <c r="AD143" s="209" t="str">
        <f t="shared" si="122"/>
        <v/>
      </c>
      <c r="AE143" s="84" t="str">
        <f t="shared" si="123"/>
        <v/>
      </c>
      <c r="AF143" s="210" t="str">
        <f t="shared" si="124"/>
        <v/>
      </c>
      <c r="AG143" s="64"/>
      <c r="AH143" s="64"/>
      <c r="AI143" s="64"/>
      <c r="AJ143" s="64"/>
      <c r="AK143" s="64"/>
      <c r="AL143" s="64"/>
      <c r="AM143" s="64"/>
      <c r="AN143" s="64"/>
      <c r="AO143" s="64"/>
      <c r="AP143" s="64"/>
      <c r="AQ143" s="64"/>
    </row>
    <row r="144" spans="1:43" ht="18" customHeight="1" x14ac:dyDescent="0.3">
      <c r="A144" s="35"/>
      <c r="B144" s="69" t="str">
        <f>B131</f>
        <v>A-13</v>
      </c>
      <c r="C144" s="93"/>
      <c r="D144" s="92"/>
      <c r="E144" s="91"/>
      <c r="F144" s="452"/>
      <c r="G144" s="403"/>
      <c r="H144" s="403"/>
      <c r="I144" s="438"/>
      <c r="J144" s="82"/>
      <c r="K144" s="69" t="str">
        <f>K131</f>
        <v>A-14</v>
      </c>
      <c r="L144" s="93"/>
      <c r="M144" s="92"/>
      <c r="N144" s="91"/>
      <c r="O144" s="452"/>
      <c r="P144" s="403"/>
      <c r="Q144" s="403"/>
      <c r="R144" s="438"/>
      <c r="S144" s="64"/>
      <c r="T144" s="87"/>
      <c r="U144" s="84" t="str">
        <f t="shared" si="117"/>
        <v/>
      </c>
      <c r="V144" s="84" t="str">
        <f t="shared" si="118"/>
        <v/>
      </c>
      <c r="W144" s="209" t="str">
        <f t="shared" si="114"/>
        <v/>
      </c>
      <c r="X144" s="84" t="str">
        <f t="shared" si="115"/>
        <v/>
      </c>
      <c r="Y144" s="210" t="str">
        <f t="shared" si="116"/>
        <v/>
      </c>
      <c r="Z144" s="64"/>
      <c r="AA144" s="87" t="str">
        <f t="shared" si="119"/>
        <v/>
      </c>
      <c r="AB144" s="84" t="str">
        <f t="shared" si="120"/>
        <v/>
      </c>
      <c r="AC144" s="84" t="str">
        <f t="shared" si="121"/>
        <v/>
      </c>
      <c r="AD144" s="209" t="str">
        <f t="shared" si="122"/>
        <v/>
      </c>
      <c r="AE144" s="84" t="str">
        <f t="shared" si="123"/>
        <v/>
      </c>
      <c r="AF144" s="210" t="str">
        <f t="shared" si="124"/>
        <v/>
      </c>
      <c r="AG144" s="64"/>
      <c r="AH144" s="64"/>
      <c r="AI144" s="64"/>
      <c r="AJ144" s="64"/>
      <c r="AK144" s="64"/>
      <c r="AL144" s="64"/>
      <c r="AM144" s="64"/>
      <c r="AN144" s="64"/>
      <c r="AO144" s="64"/>
      <c r="AP144" s="64"/>
      <c r="AQ144" s="64"/>
    </row>
    <row r="145" spans="1:43" ht="18" customHeight="1" x14ac:dyDescent="0.3">
      <c r="A145" s="35"/>
      <c r="B145" s="69" t="str">
        <f>B131</f>
        <v>A-13</v>
      </c>
      <c r="C145" s="93"/>
      <c r="D145" s="92"/>
      <c r="E145" s="91"/>
      <c r="F145" s="452"/>
      <c r="G145" s="403"/>
      <c r="H145" s="403"/>
      <c r="I145" s="438"/>
      <c r="J145" s="82"/>
      <c r="K145" s="69" t="str">
        <f>K131</f>
        <v>A-14</v>
      </c>
      <c r="L145" s="93"/>
      <c r="M145" s="92"/>
      <c r="N145" s="91"/>
      <c r="O145" s="452"/>
      <c r="P145" s="403"/>
      <c r="Q145" s="403"/>
      <c r="R145" s="438"/>
      <c r="S145" s="64"/>
      <c r="T145" s="87"/>
      <c r="U145" s="84" t="str">
        <f t="shared" si="117"/>
        <v/>
      </c>
      <c r="V145" s="84" t="str">
        <f t="shared" si="118"/>
        <v/>
      </c>
      <c r="W145" s="209" t="str">
        <f t="shared" si="114"/>
        <v/>
      </c>
      <c r="X145" s="84" t="str">
        <f t="shared" si="115"/>
        <v/>
      </c>
      <c r="Y145" s="210" t="str">
        <f t="shared" si="116"/>
        <v/>
      </c>
      <c r="Z145" s="64"/>
      <c r="AA145" s="87" t="str">
        <f t="shared" si="119"/>
        <v/>
      </c>
      <c r="AB145" s="84" t="str">
        <f t="shared" si="120"/>
        <v/>
      </c>
      <c r="AC145" s="84" t="str">
        <f t="shared" si="121"/>
        <v/>
      </c>
      <c r="AD145" s="209" t="str">
        <f t="shared" si="122"/>
        <v/>
      </c>
      <c r="AE145" s="84" t="str">
        <f t="shared" si="123"/>
        <v/>
      </c>
      <c r="AF145" s="210" t="str">
        <f t="shared" si="124"/>
        <v/>
      </c>
      <c r="AG145" s="64"/>
      <c r="AH145" s="64"/>
      <c r="AI145" s="64"/>
      <c r="AJ145" s="64"/>
      <c r="AK145" s="64"/>
      <c r="AL145" s="64"/>
      <c r="AM145" s="64"/>
      <c r="AN145" s="64"/>
      <c r="AO145" s="64"/>
      <c r="AP145" s="64"/>
      <c r="AQ145" s="64"/>
    </row>
    <row r="146" spans="1:43" ht="18" customHeight="1" x14ac:dyDescent="0.3">
      <c r="A146" s="35"/>
      <c r="B146" s="69" t="str">
        <f>B131</f>
        <v>A-13</v>
      </c>
      <c r="C146" s="93"/>
      <c r="D146" s="92"/>
      <c r="E146" s="91"/>
      <c r="F146" s="452"/>
      <c r="G146" s="403"/>
      <c r="H146" s="403"/>
      <c r="I146" s="438"/>
      <c r="J146" s="82"/>
      <c r="K146" s="69" t="str">
        <f>K131</f>
        <v>A-14</v>
      </c>
      <c r="L146" s="93"/>
      <c r="M146" s="92"/>
      <c r="N146" s="91"/>
      <c r="O146" s="452"/>
      <c r="P146" s="403"/>
      <c r="Q146" s="403"/>
      <c r="R146" s="438"/>
      <c r="S146" s="64"/>
      <c r="T146" s="87"/>
      <c r="U146" s="84" t="str">
        <f t="shared" si="117"/>
        <v/>
      </c>
      <c r="V146" s="84" t="str">
        <f t="shared" si="118"/>
        <v/>
      </c>
      <c r="W146" s="209" t="str">
        <f t="shared" si="114"/>
        <v/>
      </c>
      <c r="X146" s="84" t="str">
        <f t="shared" si="115"/>
        <v/>
      </c>
      <c r="Y146" s="210" t="str">
        <f t="shared" si="116"/>
        <v/>
      </c>
      <c r="Z146" s="64"/>
      <c r="AA146" s="87" t="str">
        <f t="shared" si="119"/>
        <v/>
      </c>
      <c r="AB146" s="84" t="str">
        <f t="shared" si="120"/>
        <v/>
      </c>
      <c r="AC146" s="84" t="str">
        <f t="shared" si="121"/>
        <v/>
      </c>
      <c r="AD146" s="209" t="str">
        <f t="shared" si="122"/>
        <v/>
      </c>
      <c r="AE146" s="84" t="str">
        <f t="shared" si="123"/>
        <v/>
      </c>
      <c r="AF146" s="210" t="str">
        <f t="shared" si="124"/>
        <v/>
      </c>
      <c r="AG146" s="64"/>
      <c r="AH146" s="64"/>
      <c r="AI146" s="64"/>
      <c r="AJ146" s="64"/>
      <c r="AK146" s="64"/>
      <c r="AL146" s="64"/>
      <c r="AM146" s="64"/>
      <c r="AN146" s="64"/>
      <c r="AO146" s="64"/>
      <c r="AP146" s="64"/>
      <c r="AQ146" s="64"/>
    </row>
    <row r="147" spans="1:43" ht="18" customHeight="1" x14ac:dyDescent="0.3">
      <c r="A147" s="35"/>
      <c r="B147" s="69" t="str">
        <f>B131</f>
        <v>A-13</v>
      </c>
      <c r="C147" s="93"/>
      <c r="D147" s="92"/>
      <c r="E147" s="91"/>
      <c r="F147" s="452"/>
      <c r="G147" s="403"/>
      <c r="H147" s="403"/>
      <c r="I147" s="438"/>
      <c r="J147" s="82"/>
      <c r="K147" s="69" t="str">
        <f>K131</f>
        <v>A-14</v>
      </c>
      <c r="L147" s="93"/>
      <c r="M147" s="92"/>
      <c r="N147" s="91"/>
      <c r="O147" s="452"/>
      <c r="P147" s="403"/>
      <c r="Q147" s="403"/>
      <c r="R147" s="438"/>
      <c r="S147" s="64"/>
      <c r="T147" s="87"/>
      <c r="U147" s="84" t="str">
        <f t="shared" si="117"/>
        <v/>
      </c>
      <c r="V147" s="84" t="str">
        <f t="shared" si="118"/>
        <v/>
      </c>
      <c r="W147" s="209" t="str">
        <f t="shared" si="114"/>
        <v/>
      </c>
      <c r="X147" s="84" t="str">
        <f t="shared" si="115"/>
        <v/>
      </c>
      <c r="Y147" s="210" t="str">
        <f t="shared" si="116"/>
        <v/>
      </c>
      <c r="Z147" s="64"/>
      <c r="AA147" s="87" t="str">
        <f t="shared" si="119"/>
        <v/>
      </c>
      <c r="AB147" s="84" t="str">
        <f t="shared" si="120"/>
        <v/>
      </c>
      <c r="AC147" s="84" t="str">
        <f t="shared" si="121"/>
        <v/>
      </c>
      <c r="AD147" s="209" t="str">
        <f t="shared" si="122"/>
        <v/>
      </c>
      <c r="AE147" s="84" t="str">
        <f t="shared" si="123"/>
        <v/>
      </c>
      <c r="AF147" s="210" t="str">
        <f t="shared" si="124"/>
        <v/>
      </c>
      <c r="AG147" s="64"/>
      <c r="AH147" s="64"/>
      <c r="AI147" s="64"/>
      <c r="AJ147" s="64"/>
      <c r="AK147" s="64"/>
      <c r="AL147" s="64"/>
      <c r="AM147" s="64"/>
      <c r="AN147" s="64"/>
      <c r="AO147" s="64"/>
      <c r="AP147" s="64"/>
      <c r="AQ147" s="64"/>
    </row>
    <row r="148" spans="1:43" ht="18" customHeight="1" x14ac:dyDescent="0.3">
      <c r="A148" s="35"/>
      <c r="B148" s="69" t="str">
        <f>B131</f>
        <v>A-13</v>
      </c>
      <c r="C148" s="93"/>
      <c r="D148" s="92"/>
      <c r="E148" s="91"/>
      <c r="F148" s="452"/>
      <c r="G148" s="403"/>
      <c r="H148" s="403"/>
      <c r="I148" s="438"/>
      <c r="J148" s="82"/>
      <c r="K148" s="69" t="str">
        <f>K131</f>
        <v>A-14</v>
      </c>
      <c r="L148" s="93"/>
      <c r="M148" s="92"/>
      <c r="N148" s="91"/>
      <c r="O148" s="452"/>
      <c r="P148" s="403"/>
      <c r="Q148" s="403"/>
      <c r="R148" s="438"/>
      <c r="S148" s="64"/>
      <c r="T148" s="87"/>
      <c r="U148" s="84" t="str">
        <f t="shared" si="117"/>
        <v/>
      </c>
      <c r="V148" s="84" t="str">
        <f t="shared" si="118"/>
        <v/>
      </c>
      <c r="W148" s="209" t="str">
        <f t="shared" si="114"/>
        <v/>
      </c>
      <c r="X148" s="84" t="str">
        <f t="shared" si="115"/>
        <v/>
      </c>
      <c r="Y148" s="210" t="str">
        <f t="shared" si="116"/>
        <v/>
      </c>
      <c r="Z148" s="64"/>
      <c r="AA148" s="87" t="str">
        <f t="shared" si="119"/>
        <v/>
      </c>
      <c r="AB148" s="84" t="str">
        <f t="shared" si="120"/>
        <v/>
      </c>
      <c r="AC148" s="84" t="str">
        <f t="shared" si="121"/>
        <v/>
      </c>
      <c r="AD148" s="209" t="str">
        <f t="shared" si="122"/>
        <v/>
      </c>
      <c r="AE148" s="84" t="str">
        <f t="shared" si="123"/>
        <v/>
      </c>
      <c r="AF148" s="210" t="str">
        <f t="shared" si="124"/>
        <v/>
      </c>
      <c r="AG148" s="64"/>
      <c r="AH148" s="64"/>
      <c r="AI148" s="64"/>
      <c r="AJ148" s="64"/>
      <c r="AK148" s="64"/>
      <c r="AL148" s="64"/>
      <c r="AM148" s="64"/>
      <c r="AN148" s="64"/>
      <c r="AO148" s="64"/>
      <c r="AP148" s="64"/>
      <c r="AQ148" s="64"/>
    </row>
    <row r="149" spans="1:43" ht="18" customHeight="1" x14ac:dyDescent="0.3">
      <c r="A149" s="35"/>
      <c r="B149" s="69" t="str">
        <f>B131</f>
        <v>A-13</v>
      </c>
      <c r="C149" s="93"/>
      <c r="D149" s="92"/>
      <c r="E149" s="91"/>
      <c r="F149" s="452"/>
      <c r="G149" s="403"/>
      <c r="H149" s="403"/>
      <c r="I149" s="438"/>
      <c r="J149" s="82"/>
      <c r="K149" s="69" t="str">
        <f>K131</f>
        <v>A-14</v>
      </c>
      <c r="L149" s="93"/>
      <c r="M149" s="92"/>
      <c r="N149" s="91"/>
      <c r="O149" s="452"/>
      <c r="P149" s="403"/>
      <c r="Q149" s="403"/>
      <c r="R149" s="438"/>
      <c r="S149" s="64"/>
      <c r="T149" s="87"/>
      <c r="U149" s="84" t="str">
        <f t="shared" si="117"/>
        <v/>
      </c>
      <c r="V149" s="84" t="str">
        <f t="shared" si="118"/>
        <v/>
      </c>
      <c r="W149" s="209" t="str">
        <f t="shared" si="114"/>
        <v/>
      </c>
      <c r="X149" s="84" t="str">
        <f t="shared" si="115"/>
        <v/>
      </c>
      <c r="Y149" s="210" t="str">
        <f t="shared" si="116"/>
        <v/>
      </c>
      <c r="Z149" s="64"/>
      <c r="AA149" s="87" t="str">
        <f t="shared" si="119"/>
        <v/>
      </c>
      <c r="AB149" s="84" t="str">
        <f t="shared" si="120"/>
        <v/>
      </c>
      <c r="AC149" s="84" t="str">
        <f t="shared" si="121"/>
        <v/>
      </c>
      <c r="AD149" s="209" t="str">
        <f t="shared" si="122"/>
        <v/>
      </c>
      <c r="AE149" s="84" t="str">
        <f t="shared" si="123"/>
        <v/>
      </c>
      <c r="AF149" s="210" t="str">
        <f t="shared" si="124"/>
        <v/>
      </c>
      <c r="AG149" s="64"/>
      <c r="AH149" s="64"/>
      <c r="AI149" s="64"/>
      <c r="AJ149" s="64"/>
      <c r="AK149" s="64"/>
      <c r="AL149" s="64"/>
      <c r="AM149" s="64"/>
      <c r="AN149" s="64"/>
      <c r="AO149" s="64"/>
      <c r="AP149" s="64"/>
      <c r="AQ149" s="64"/>
    </row>
    <row r="150" spans="1:43" ht="18" customHeight="1" x14ac:dyDescent="0.3">
      <c r="A150" s="35"/>
      <c r="B150" s="69" t="str">
        <f>B131</f>
        <v>A-13</v>
      </c>
      <c r="C150" s="81"/>
      <c r="D150" s="80"/>
      <c r="E150" s="79"/>
      <c r="F150" s="457"/>
      <c r="G150" s="467"/>
      <c r="H150" s="467"/>
      <c r="I150" s="446"/>
      <c r="J150" s="82"/>
      <c r="K150" s="69" t="str">
        <f>K131</f>
        <v>A-14</v>
      </c>
      <c r="L150" s="81"/>
      <c r="M150" s="80"/>
      <c r="N150" s="79"/>
      <c r="O150" s="457"/>
      <c r="P150" s="467"/>
      <c r="Q150" s="467"/>
      <c r="R150" s="446"/>
      <c r="S150" s="64"/>
      <c r="T150" s="87"/>
      <c r="U150" s="84" t="str">
        <f t="shared" si="117"/>
        <v/>
      </c>
      <c r="V150" s="84" t="str">
        <f t="shared" si="118"/>
        <v/>
      </c>
      <c r="W150" s="209" t="str">
        <f t="shared" si="114"/>
        <v/>
      </c>
      <c r="X150" s="84" t="str">
        <f t="shared" si="115"/>
        <v/>
      </c>
      <c r="Y150" s="210" t="str">
        <f t="shared" si="116"/>
        <v/>
      </c>
      <c r="Z150" s="64"/>
      <c r="AA150" s="87" t="str">
        <f t="shared" si="119"/>
        <v/>
      </c>
      <c r="AB150" s="84" t="str">
        <f t="shared" si="120"/>
        <v/>
      </c>
      <c r="AC150" s="84" t="str">
        <f t="shared" si="121"/>
        <v/>
      </c>
      <c r="AD150" s="209" t="str">
        <f t="shared" si="122"/>
        <v/>
      </c>
      <c r="AE150" s="84" t="str">
        <f t="shared" si="123"/>
        <v/>
      </c>
      <c r="AF150" s="210" t="str">
        <f t="shared" si="124"/>
        <v/>
      </c>
      <c r="AG150" s="64"/>
      <c r="AH150" s="64"/>
      <c r="AI150" s="64"/>
      <c r="AJ150" s="64"/>
      <c r="AK150" s="64"/>
      <c r="AL150" s="64"/>
      <c r="AM150" s="64"/>
      <c r="AN150" s="64"/>
      <c r="AO150" s="64"/>
      <c r="AP150" s="64"/>
      <c r="AQ150" s="64"/>
    </row>
    <row r="151" spans="1:43" ht="18" customHeight="1" thickBot="1" x14ac:dyDescent="0.35">
      <c r="A151" s="35"/>
      <c r="B151" s="116" t="s">
        <v>259</v>
      </c>
      <c r="C151" s="215" t="s">
        <v>259</v>
      </c>
      <c r="D151" s="111"/>
      <c r="E151" s="110"/>
      <c r="F151" s="110"/>
      <c r="G151" s="110"/>
      <c r="H151" s="217">
        <f>AI27</f>
        <v>1</v>
      </c>
      <c r="I151" s="109">
        <f>AJ27</f>
        <v>1</v>
      </c>
      <c r="J151" s="114"/>
      <c r="K151" s="113" t="s">
        <v>260</v>
      </c>
      <c r="L151" s="215" t="s">
        <v>260</v>
      </c>
      <c r="M151" s="111"/>
      <c r="N151" s="110"/>
      <c r="O151" s="110"/>
      <c r="P151" s="110"/>
      <c r="Q151" s="217">
        <f>AI28</f>
        <v>1</v>
      </c>
      <c r="R151" s="109">
        <f>AJ28</f>
        <v>1</v>
      </c>
      <c r="S151" s="64"/>
      <c r="T151" s="104"/>
      <c r="U151" s="102"/>
      <c r="V151" s="101"/>
      <c r="W151" s="102"/>
      <c r="X151" s="102"/>
      <c r="Y151" s="211"/>
      <c r="Z151" s="64"/>
      <c r="AA151" s="104"/>
      <c r="AB151" s="102"/>
      <c r="AC151" s="101"/>
      <c r="AD151" s="102"/>
      <c r="AE151" s="102"/>
      <c r="AF151" s="211"/>
      <c r="AG151" s="64"/>
      <c r="AH151" s="64"/>
      <c r="AI151" s="64"/>
      <c r="AJ151" s="64"/>
      <c r="AK151" s="64"/>
      <c r="AL151" s="64"/>
      <c r="AM151" s="64"/>
      <c r="AN151" s="64"/>
      <c r="AO151" s="64"/>
      <c r="AP151" s="64"/>
      <c r="AQ151" s="64"/>
    </row>
    <row r="152" spans="1:43" ht="18" customHeight="1" thickBot="1" x14ac:dyDescent="0.4">
      <c r="A152" s="35"/>
      <c r="B152" s="69" t="str">
        <f>B151</f>
        <v>A-15</v>
      </c>
      <c r="C152" s="107" t="s">
        <v>46</v>
      </c>
      <c r="D152" s="174" t="s">
        <v>154</v>
      </c>
      <c r="E152" s="175" t="s">
        <v>153</v>
      </c>
      <c r="F152" s="453" t="s">
        <v>45</v>
      </c>
      <c r="G152" s="453"/>
      <c r="H152" s="453"/>
      <c r="I152" s="454"/>
      <c r="J152" s="108"/>
      <c r="K152" s="69" t="str">
        <f>K151</f>
        <v>A-16</v>
      </c>
      <c r="L152" s="107" t="s">
        <v>46</v>
      </c>
      <c r="M152" s="174" t="s">
        <v>154</v>
      </c>
      <c r="N152" s="175" t="s">
        <v>153</v>
      </c>
      <c r="O152" s="453" t="s">
        <v>45</v>
      </c>
      <c r="P152" s="453"/>
      <c r="Q152" s="453"/>
      <c r="R152" s="454"/>
      <c r="S152" s="64"/>
      <c r="T152" s="216" t="str">
        <f>C151</f>
        <v>A-15</v>
      </c>
      <c r="U152" s="133"/>
      <c r="V152" s="133"/>
      <c r="W152" s="216" t="str">
        <f>L151</f>
        <v>A-16</v>
      </c>
      <c r="X152" s="133"/>
      <c r="Y152" s="132"/>
      <c r="Z152" s="64"/>
      <c r="AA152" s="216" t="str">
        <f>C151</f>
        <v>A-15</v>
      </c>
      <c r="AB152" s="133"/>
      <c r="AC152" s="133"/>
      <c r="AD152" s="216" t="str">
        <f>L151</f>
        <v>A-16</v>
      </c>
      <c r="AE152" s="133"/>
      <c r="AF152" s="132"/>
      <c r="AG152" s="64"/>
      <c r="AH152" s="64"/>
      <c r="AI152" s="64"/>
      <c r="AJ152" s="64"/>
      <c r="AK152" s="64"/>
      <c r="AL152" s="64"/>
      <c r="AM152" s="64"/>
      <c r="AN152" s="64"/>
      <c r="AO152" s="64"/>
      <c r="AP152" s="64"/>
      <c r="AQ152" s="64"/>
    </row>
    <row r="153" spans="1:43" ht="18" customHeight="1" x14ac:dyDescent="0.3">
      <c r="A153" s="35"/>
      <c r="B153" s="69" t="str">
        <f>B151</f>
        <v>A-15</v>
      </c>
      <c r="C153" s="99"/>
      <c r="D153" s="98"/>
      <c r="E153" s="97"/>
      <c r="F153" s="468"/>
      <c r="G153" s="408"/>
      <c r="H153" s="408"/>
      <c r="I153" s="469"/>
      <c r="J153" s="82"/>
      <c r="K153" s="69" t="str">
        <f>K151</f>
        <v>A-16</v>
      </c>
      <c r="L153" s="99"/>
      <c r="M153" s="98"/>
      <c r="N153" s="97"/>
      <c r="O153" s="468"/>
      <c r="P153" s="408"/>
      <c r="Q153" s="408"/>
      <c r="R153" s="469"/>
      <c r="S153" s="64"/>
      <c r="T153" s="87" t="str">
        <f>IF(ISBLANK(D153),"",B153)</f>
        <v/>
      </c>
      <c r="U153" s="84" t="str">
        <f>IF(ISBLANK(D153),"",C153)</f>
        <v/>
      </c>
      <c r="V153" s="84" t="str">
        <f>IF(ISBLANK(D153),"",F153)</f>
        <v/>
      </c>
      <c r="W153" s="209" t="str">
        <f>IF(ISBLANK(M153),"",K153)</f>
        <v/>
      </c>
      <c r="X153" s="84" t="str">
        <f>IF(ISBLANK(M153),"",L153)</f>
        <v/>
      </c>
      <c r="Y153" s="210" t="str">
        <f>IF(ISBLANK(M153),"",O153)</f>
        <v/>
      </c>
      <c r="Z153" s="64"/>
      <c r="AA153" s="87" t="str">
        <f t="shared" ref="AA153:AA154" si="125">IF(ISBLANK(E153),"",B153)</f>
        <v/>
      </c>
      <c r="AB153" s="84" t="str">
        <f t="shared" ref="AB153:AB154" si="126">IF(ISBLANK(E153),"",L153)</f>
        <v/>
      </c>
      <c r="AC153" s="84" t="str">
        <f t="shared" ref="AC153:AC154" si="127">IF(ISBLANK(E153),"",F153)</f>
        <v/>
      </c>
      <c r="AD153" s="209" t="str">
        <f t="shared" ref="AD153:AD154" si="128">IF(ISBLANK(N153),"",K153)</f>
        <v/>
      </c>
      <c r="AE153" s="84" t="str">
        <f t="shared" ref="AE153:AE154" si="129">IF(ISBLANK(N153),"",L153)</f>
        <v/>
      </c>
      <c r="AF153" s="210" t="str">
        <f t="shared" ref="AF153:AF154" si="130">IF(ISBLANK(N153),"",O153)</f>
        <v/>
      </c>
      <c r="AG153" s="64"/>
      <c r="AH153" s="64"/>
      <c r="AI153" s="64"/>
      <c r="AJ153" s="64"/>
      <c r="AK153" s="64"/>
      <c r="AL153" s="64"/>
      <c r="AM153" s="64"/>
      <c r="AN153" s="64"/>
      <c r="AO153" s="64"/>
      <c r="AP153" s="64"/>
      <c r="AQ153" s="64"/>
    </row>
    <row r="154" spans="1:43" ht="18" customHeight="1" x14ac:dyDescent="0.3">
      <c r="A154" s="35"/>
      <c r="B154" s="69" t="str">
        <f>B151</f>
        <v>A-15</v>
      </c>
      <c r="C154" s="93"/>
      <c r="D154" s="92"/>
      <c r="E154" s="91"/>
      <c r="F154" s="452"/>
      <c r="G154" s="403"/>
      <c r="H154" s="403"/>
      <c r="I154" s="438"/>
      <c r="J154" s="82"/>
      <c r="K154" s="69" t="str">
        <f>K151</f>
        <v>A-16</v>
      </c>
      <c r="L154" s="93"/>
      <c r="M154" s="92"/>
      <c r="N154" s="91"/>
      <c r="O154" s="452"/>
      <c r="P154" s="403"/>
      <c r="Q154" s="403"/>
      <c r="R154" s="438"/>
      <c r="S154" s="64"/>
      <c r="T154" s="87" t="str">
        <f>IF(ISBLANK(D154),"",B154)</f>
        <v/>
      </c>
      <c r="U154" s="84" t="str">
        <f>IF(ISBLANK(D154),"",C154)</f>
        <v/>
      </c>
      <c r="V154" s="84" t="str">
        <f>IF(ISBLANK(D154),"",F154)</f>
        <v/>
      </c>
      <c r="W154" s="209" t="str">
        <f t="shared" ref="W154:W170" si="131">IF(ISBLANK(M154),"",K154)</f>
        <v/>
      </c>
      <c r="X154" s="84" t="str">
        <f t="shared" ref="X154:X170" si="132">IF(ISBLANK(M154),"",L154)</f>
        <v/>
      </c>
      <c r="Y154" s="210" t="str">
        <f t="shared" ref="Y154:Y170" si="133">IF(ISBLANK(M154),"",O154)</f>
        <v/>
      </c>
      <c r="Z154" s="64"/>
      <c r="AA154" s="87" t="str">
        <f t="shared" si="125"/>
        <v/>
      </c>
      <c r="AB154" s="84" t="str">
        <f t="shared" si="126"/>
        <v/>
      </c>
      <c r="AC154" s="84" t="str">
        <f t="shared" si="127"/>
        <v/>
      </c>
      <c r="AD154" s="209" t="str">
        <f t="shared" si="128"/>
        <v/>
      </c>
      <c r="AE154" s="84" t="str">
        <f t="shared" si="129"/>
        <v/>
      </c>
      <c r="AF154" s="210" t="str">
        <f t="shared" si="130"/>
        <v/>
      </c>
      <c r="AG154" s="64"/>
      <c r="AH154" s="64"/>
      <c r="AI154" s="64"/>
      <c r="AJ154" s="64"/>
      <c r="AK154" s="64"/>
      <c r="AL154" s="64"/>
      <c r="AM154" s="64"/>
      <c r="AN154" s="64"/>
      <c r="AO154" s="64"/>
      <c r="AP154" s="64"/>
      <c r="AQ154" s="64"/>
    </row>
    <row r="155" spans="1:43" ht="18" customHeight="1" x14ac:dyDescent="0.3">
      <c r="A155" s="35"/>
      <c r="B155" s="69" t="str">
        <f>B151</f>
        <v>A-15</v>
      </c>
      <c r="C155" s="93"/>
      <c r="D155" s="92"/>
      <c r="E155" s="91"/>
      <c r="F155" s="452"/>
      <c r="G155" s="403"/>
      <c r="H155" s="403"/>
      <c r="I155" s="438"/>
      <c r="J155" s="82"/>
      <c r="K155" s="69" t="str">
        <f>K151</f>
        <v>A-16</v>
      </c>
      <c r="L155" s="93"/>
      <c r="M155" s="92"/>
      <c r="N155" s="91"/>
      <c r="O155" s="452"/>
      <c r="P155" s="403"/>
      <c r="Q155" s="403"/>
      <c r="R155" s="438"/>
      <c r="S155" s="64"/>
      <c r="T155" s="87" t="str">
        <f>IF(ISBLANK(D155),"",B155)</f>
        <v/>
      </c>
      <c r="U155" s="84" t="str">
        <f t="shared" ref="U155:U170" si="134">IF(ISBLANK(D155),"",C155)</f>
        <v/>
      </c>
      <c r="V155" s="84" t="str">
        <f t="shared" ref="V155:V170" si="135">IF(ISBLANK(D155),"",F155)</f>
        <v/>
      </c>
      <c r="W155" s="209" t="str">
        <f t="shared" si="131"/>
        <v/>
      </c>
      <c r="X155" s="84" t="str">
        <f t="shared" si="132"/>
        <v/>
      </c>
      <c r="Y155" s="210" t="str">
        <f t="shared" si="133"/>
        <v/>
      </c>
      <c r="Z155" s="64"/>
      <c r="AA155" s="87" t="str">
        <f>IF(ISBLANK(E155),"",B155)</f>
        <v/>
      </c>
      <c r="AB155" s="84" t="str">
        <f>IF(ISBLANK(E155),"",L155)</f>
        <v/>
      </c>
      <c r="AC155" s="84" t="str">
        <f>IF(ISBLANK(E155),"",F155)</f>
        <v/>
      </c>
      <c r="AD155" s="209" t="str">
        <f>IF(ISBLANK(N155),"",K155)</f>
        <v/>
      </c>
      <c r="AE155" s="84" t="str">
        <f>IF(ISBLANK(N155),"",L155)</f>
        <v/>
      </c>
      <c r="AF155" s="210" t="str">
        <f>IF(ISBLANK(N155),"",O155)</f>
        <v/>
      </c>
      <c r="AG155" s="64"/>
      <c r="AH155" s="64"/>
      <c r="AI155" s="64"/>
      <c r="AJ155" s="64"/>
      <c r="AK155" s="64"/>
      <c r="AL155" s="64"/>
      <c r="AM155" s="64"/>
      <c r="AN155" s="64"/>
      <c r="AO155" s="64"/>
      <c r="AP155" s="64"/>
      <c r="AQ155" s="64"/>
    </row>
    <row r="156" spans="1:43" ht="18" customHeight="1" x14ac:dyDescent="0.3">
      <c r="A156" s="35"/>
      <c r="B156" s="69" t="str">
        <f>B151</f>
        <v>A-15</v>
      </c>
      <c r="C156" s="93"/>
      <c r="D156" s="92"/>
      <c r="E156" s="91"/>
      <c r="F156" s="452"/>
      <c r="G156" s="403"/>
      <c r="H156" s="403"/>
      <c r="I156" s="438"/>
      <c r="J156" s="82"/>
      <c r="K156" s="69" t="str">
        <f>K151</f>
        <v>A-16</v>
      </c>
      <c r="L156" s="93"/>
      <c r="M156" s="92"/>
      <c r="N156" s="91"/>
      <c r="O156" s="452"/>
      <c r="P156" s="403"/>
      <c r="Q156" s="403"/>
      <c r="R156" s="438"/>
      <c r="S156" s="64"/>
      <c r="T156" s="87" t="str">
        <f>IF(ISBLANK(D156),"",B156)</f>
        <v/>
      </c>
      <c r="U156" s="84" t="str">
        <f t="shared" si="134"/>
        <v/>
      </c>
      <c r="V156" s="84" t="str">
        <f t="shared" si="135"/>
        <v/>
      </c>
      <c r="W156" s="209" t="str">
        <f t="shared" si="131"/>
        <v/>
      </c>
      <c r="X156" s="84" t="str">
        <f t="shared" si="132"/>
        <v/>
      </c>
      <c r="Y156" s="210" t="str">
        <f t="shared" si="133"/>
        <v/>
      </c>
      <c r="Z156" s="64"/>
      <c r="AA156" s="87" t="str">
        <f t="shared" ref="AA156:AA170" si="136">IF(ISBLANK(E156),"",B156)</f>
        <v/>
      </c>
      <c r="AB156" s="84" t="str">
        <f t="shared" ref="AB156:AB170" si="137">IF(ISBLANK(E156),"",L156)</f>
        <v/>
      </c>
      <c r="AC156" s="84" t="str">
        <f t="shared" ref="AC156:AC170" si="138">IF(ISBLANK(E156),"",F156)</f>
        <v/>
      </c>
      <c r="AD156" s="209" t="str">
        <f t="shared" ref="AD156:AD170" si="139">IF(ISBLANK(N156),"",K156)</f>
        <v/>
      </c>
      <c r="AE156" s="84" t="str">
        <f t="shared" ref="AE156:AE170" si="140">IF(ISBLANK(N156),"",L156)</f>
        <v/>
      </c>
      <c r="AF156" s="210" t="str">
        <f t="shared" ref="AF156:AF170" si="141">IF(ISBLANK(N156),"",O156)</f>
        <v/>
      </c>
      <c r="AG156" s="64"/>
      <c r="AH156" s="64"/>
      <c r="AI156" s="64"/>
      <c r="AJ156" s="64"/>
      <c r="AK156" s="64"/>
      <c r="AL156" s="64"/>
      <c r="AM156" s="64"/>
      <c r="AN156" s="64"/>
      <c r="AO156" s="64"/>
      <c r="AP156" s="64"/>
      <c r="AQ156" s="64"/>
    </row>
    <row r="157" spans="1:43" ht="18" customHeight="1" x14ac:dyDescent="0.3">
      <c r="A157" s="35"/>
      <c r="B157" s="69" t="str">
        <f>B151</f>
        <v>A-15</v>
      </c>
      <c r="C157" s="93"/>
      <c r="D157" s="92"/>
      <c r="E157" s="91"/>
      <c r="F157" s="452"/>
      <c r="G157" s="403"/>
      <c r="H157" s="403"/>
      <c r="I157" s="438"/>
      <c r="J157" s="82"/>
      <c r="K157" s="69" t="str">
        <f>K151</f>
        <v>A-16</v>
      </c>
      <c r="L157" s="93"/>
      <c r="M157" s="92"/>
      <c r="N157" s="91"/>
      <c r="O157" s="452"/>
      <c r="P157" s="403"/>
      <c r="Q157" s="403"/>
      <c r="R157" s="438"/>
      <c r="S157" s="64"/>
      <c r="T157" s="87" t="str">
        <f>IF(ISBLANK(D157),"",B157)</f>
        <v/>
      </c>
      <c r="U157" s="84" t="str">
        <f t="shared" si="134"/>
        <v/>
      </c>
      <c r="V157" s="84" t="str">
        <f t="shared" si="135"/>
        <v/>
      </c>
      <c r="W157" s="209" t="str">
        <f t="shared" si="131"/>
        <v/>
      </c>
      <c r="X157" s="84" t="str">
        <f t="shared" si="132"/>
        <v/>
      </c>
      <c r="Y157" s="210" t="str">
        <f t="shared" si="133"/>
        <v/>
      </c>
      <c r="Z157" s="64"/>
      <c r="AA157" s="87" t="str">
        <f t="shared" si="136"/>
        <v/>
      </c>
      <c r="AB157" s="84" t="str">
        <f t="shared" si="137"/>
        <v/>
      </c>
      <c r="AC157" s="84" t="str">
        <f t="shared" si="138"/>
        <v/>
      </c>
      <c r="AD157" s="209" t="str">
        <f t="shared" si="139"/>
        <v/>
      </c>
      <c r="AE157" s="84" t="str">
        <f t="shared" si="140"/>
        <v/>
      </c>
      <c r="AF157" s="210" t="str">
        <f t="shared" si="141"/>
        <v/>
      </c>
      <c r="AG157" s="64"/>
      <c r="AH157" s="64"/>
      <c r="AI157" s="64"/>
      <c r="AJ157" s="64"/>
      <c r="AK157" s="64"/>
      <c r="AL157" s="64"/>
      <c r="AM157" s="64"/>
      <c r="AN157" s="64"/>
      <c r="AO157" s="64"/>
      <c r="AP157" s="64"/>
      <c r="AQ157" s="64"/>
    </row>
    <row r="158" spans="1:43" ht="18" customHeight="1" x14ac:dyDescent="0.3">
      <c r="A158" s="35"/>
      <c r="B158" s="69" t="str">
        <f>B151</f>
        <v>A-15</v>
      </c>
      <c r="C158" s="93"/>
      <c r="D158" s="92"/>
      <c r="E158" s="91"/>
      <c r="F158" s="452"/>
      <c r="G158" s="403"/>
      <c r="H158" s="403"/>
      <c r="I158" s="438"/>
      <c r="J158" s="82"/>
      <c r="K158" s="69" t="str">
        <f>K151</f>
        <v>A-16</v>
      </c>
      <c r="L158" s="93"/>
      <c r="M158" s="92"/>
      <c r="N158" s="91"/>
      <c r="O158" s="452"/>
      <c r="P158" s="403"/>
      <c r="Q158" s="403"/>
      <c r="R158" s="438"/>
      <c r="S158" s="64"/>
      <c r="T158" s="87"/>
      <c r="U158" s="84" t="str">
        <f t="shared" si="134"/>
        <v/>
      </c>
      <c r="V158" s="84" t="str">
        <f t="shared" si="135"/>
        <v/>
      </c>
      <c r="W158" s="209" t="str">
        <f t="shared" si="131"/>
        <v/>
      </c>
      <c r="X158" s="84" t="str">
        <f t="shared" si="132"/>
        <v/>
      </c>
      <c r="Y158" s="210" t="str">
        <f t="shared" si="133"/>
        <v/>
      </c>
      <c r="Z158" s="64"/>
      <c r="AA158" s="87" t="str">
        <f t="shared" si="136"/>
        <v/>
      </c>
      <c r="AB158" s="84" t="str">
        <f t="shared" si="137"/>
        <v/>
      </c>
      <c r="AC158" s="84" t="str">
        <f t="shared" si="138"/>
        <v/>
      </c>
      <c r="AD158" s="209" t="str">
        <f t="shared" si="139"/>
        <v/>
      </c>
      <c r="AE158" s="84" t="str">
        <f t="shared" si="140"/>
        <v/>
      </c>
      <c r="AF158" s="210" t="str">
        <f t="shared" si="141"/>
        <v/>
      </c>
      <c r="AG158" s="64"/>
      <c r="AH158" s="64"/>
      <c r="AI158" s="64"/>
      <c r="AJ158" s="64"/>
      <c r="AK158" s="64"/>
      <c r="AL158" s="64"/>
      <c r="AM158" s="64"/>
      <c r="AN158" s="64"/>
      <c r="AO158" s="64"/>
      <c r="AP158" s="64"/>
      <c r="AQ158" s="64"/>
    </row>
    <row r="159" spans="1:43" ht="18" customHeight="1" x14ac:dyDescent="0.3">
      <c r="A159" s="35"/>
      <c r="B159" s="69" t="str">
        <f>B151</f>
        <v>A-15</v>
      </c>
      <c r="C159" s="93"/>
      <c r="D159" s="92"/>
      <c r="E159" s="91"/>
      <c r="F159" s="452"/>
      <c r="G159" s="403"/>
      <c r="H159" s="403"/>
      <c r="I159" s="438"/>
      <c r="J159" s="82"/>
      <c r="K159" s="69" t="str">
        <f>K151</f>
        <v>A-16</v>
      </c>
      <c r="L159" s="93"/>
      <c r="M159" s="92"/>
      <c r="N159" s="91"/>
      <c r="O159" s="452"/>
      <c r="P159" s="403"/>
      <c r="Q159" s="403"/>
      <c r="R159" s="438"/>
      <c r="S159" s="64"/>
      <c r="T159" s="87"/>
      <c r="U159" s="84" t="str">
        <f t="shared" si="134"/>
        <v/>
      </c>
      <c r="V159" s="84" t="str">
        <f t="shared" si="135"/>
        <v/>
      </c>
      <c r="W159" s="209" t="str">
        <f t="shared" si="131"/>
        <v/>
      </c>
      <c r="X159" s="84" t="str">
        <f t="shared" si="132"/>
        <v/>
      </c>
      <c r="Y159" s="210" t="str">
        <f t="shared" si="133"/>
        <v/>
      </c>
      <c r="Z159" s="64"/>
      <c r="AA159" s="87" t="str">
        <f t="shared" si="136"/>
        <v/>
      </c>
      <c r="AB159" s="84" t="str">
        <f t="shared" si="137"/>
        <v/>
      </c>
      <c r="AC159" s="84" t="str">
        <f t="shared" si="138"/>
        <v/>
      </c>
      <c r="AD159" s="209" t="str">
        <f t="shared" si="139"/>
        <v/>
      </c>
      <c r="AE159" s="84" t="str">
        <f t="shared" si="140"/>
        <v/>
      </c>
      <c r="AF159" s="210" t="str">
        <f t="shared" si="141"/>
        <v/>
      </c>
      <c r="AG159" s="64"/>
      <c r="AH159" s="64"/>
      <c r="AI159" s="64"/>
      <c r="AJ159" s="64"/>
      <c r="AK159" s="64"/>
      <c r="AL159" s="64"/>
      <c r="AM159" s="64"/>
      <c r="AN159" s="64"/>
      <c r="AO159" s="64"/>
      <c r="AP159" s="64"/>
      <c r="AQ159" s="64"/>
    </row>
    <row r="160" spans="1:43" ht="18" customHeight="1" x14ac:dyDescent="0.3">
      <c r="A160" s="35"/>
      <c r="B160" s="69" t="str">
        <f>B151</f>
        <v>A-15</v>
      </c>
      <c r="C160" s="93"/>
      <c r="D160" s="92"/>
      <c r="E160" s="91"/>
      <c r="F160" s="452"/>
      <c r="G160" s="403"/>
      <c r="H160" s="403"/>
      <c r="I160" s="438"/>
      <c r="J160" s="82"/>
      <c r="K160" s="69" t="str">
        <f>K151</f>
        <v>A-16</v>
      </c>
      <c r="L160" s="93"/>
      <c r="M160" s="92"/>
      <c r="N160" s="91"/>
      <c r="O160" s="452"/>
      <c r="P160" s="403"/>
      <c r="Q160" s="403"/>
      <c r="R160" s="438"/>
      <c r="S160" s="64"/>
      <c r="T160" s="87"/>
      <c r="U160" s="84" t="str">
        <f t="shared" si="134"/>
        <v/>
      </c>
      <c r="V160" s="84" t="str">
        <f t="shared" si="135"/>
        <v/>
      </c>
      <c r="W160" s="209" t="str">
        <f t="shared" si="131"/>
        <v/>
      </c>
      <c r="X160" s="84" t="str">
        <f t="shared" si="132"/>
        <v/>
      </c>
      <c r="Y160" s="210" t="str">
        <f t="shared" si="133"/>
        <v/>
      </c>
      <c r="Z160" s="64"/>
      <c r="AA160" s="87" t="str">
        <f t="shared" si="136"/>
        <v/>
      </c>
      <c r="AB160" s="84" t="str">
        <f t="shared" si="137"/>
        <v/>
      </c>
      <c r="AC160" s="84" t="str">
        <f t="shared" si="138"/>
        <v/>
      </c>
      <c r="AD160" s="209" t="str">
        <f t="shared" si="139"/>
        <v/>
      </c>
      <c r="AE160" s="84" t="str">
        <f t="shared" si="140"/>
        <v/>
      </c>
      <c r="AF160" s="210" t="str">
        <f t="shared" si="141"/>
        <v/>
      </c>
      <c r="AG160" s="64"/>
      <c r="AH160" s="64"/>
      <c r="AI160" s="64"/>
      <c r="AJ160" s="64"/>
      <c r="AK160" s="64"/>
      <c r="AL160" s="64"/>
      <c r="AM160" s="64"/>
      <c r="AN160" s="64"/>
      <c r="AO160" s="64"/>
      <c r="AP160" s="64"/>
      <c r="AQ160" s="64"/>
    </row>
    <row r="161" spans="1:43" ht="18" customHeight="1" x14ac:dyDescent="0.3">
      <c r="A161" s="35"/>
      <c r="B161" s="69" t="str">
        <f>B151</f>
        <v>A-15</v>
      </c>
      <c r="C161" s="93"/>
      <c r="D161" s="92"/>
      <c r="E161" s="91"/>
      <c r="F161" s="452"/>
      <c r="G161" s="403"/>
      <c r="H161" s="403"/>
      <c r="I161" s="438"/>
      <c r="J161" s="82"/>
      <c r="K161" s="69" t="str">
        <f>K151</f>
        <v>A-16</v>
      </c>
      <c r="L161" s="93"/>
      <c r="M161" s="92"/>
      <c r="N161" s="91"/>
      <c r="O161" s="452"/>
      <c r="P161" s="403"/>
      <c r="Q161" s="403"/>
      <c r="R161" s="438"/>
      <c r="S161" s="64"/>
      <c r="T161" s="87"/>
      <c r="U161" s="84" t="str">
        <f t="shared" si="134"/>
        <v/>
      </c>
      <c r="V161" s="84" t="str">
        <f t="shared" si="135"/>
        <v/>
      </c>
      <c r="W161" s="209" t="str">
        <f t="shared" si="131"/>
        <v/>
      </c>
      <c r="X161" s="84" t="str">
        <f t="shared" si="132"/>
        <v/>
      </c>
      <c r="Y161" s="210" t="str">
        <f t="shared" si="133"/>
        <v/>
      </c>
      <c r="Z161" s="64"/>
      <c r="AA161" s="87" t="str">
        <f t="shared" si="136"/>
        <v/>
      </c>
      <c r="AB161" s="84" t="str">
        <f t="shared" si="137"/>
        <v/>
      </c>
      <c r="AC161" s="84" t="str">
        <f t="shared" si="138"/>
        <v/>
      </c>
      <c r="AD161" s="209" t="str">
        <f t="shared" si="139"/>
        <v/>
      </c>
      <c r="AE161" s="84" t="str">
        <f t="shared" si="140"/>
        <v/>
      </c>
      <c r="AF161" s="210" t="str">
        <f t="shared" si="141"/>
        <v/>
      </c>
      <c r="AG161" s="64"/>
      <c r="AH161" s="64"/>
      <c r="AI161" s="64"/>
      <c r="AJ161" s="64"/>
      <c r="AK161" s="64"/>
      <c r="AL161" s="64"/>
      <c r="AM161" s="64"/>
      <c r="AN161" s="64"/>
      <c r="AO161" s="64"/>
      <c r="AP161" s="64"/>
      <c r="AQ161" s="64"/>
    </row>
    <row r="162" spans="1:43" ht="18" customHeight="1" x14ac:dyDescent="0.3">
      <c r="A162" s="35"/>
      <c r="B162" s="69" t="str">
        <f>B151</f>
        <v>A-15</v>
      </c>
      <c r="C162" s="93"/>
      <c r="D162" s="92"/>
      <c r="E162" s="91"/>
      <c r="F162" s="452"/>
      <c r="G162" s="403"/>
      <c r="H162" s="403"/>
      <c r="I162" s="438"/>
      <c r="J162" s="82"/>
      <c r="K162" s="69" t="str">
        <f>K151</f>
        <v>A-16</v>
      </c>
      <c r="L162" s="93"/>
      <c r="M162" s="92"/>
      <c r="N162" s="91"/>
      <c r="O162" s="452"/>
      <c r="P162" s="403"/>
      <c r="Q162" s="403"/>
      <c r="R162" s="438"/>
      <c r="S162" s="64"/>
      <c r="T162" s="87"/>
      <c r="U162" s="84" t="str">
        <f t="shared" si="134"/>
        <v/>
      </c>
      <c r="V162" s="84" t="str">
        <f t="shared" si="135"/>
        <v/>
      </c>
      <c r="W162" s="209" t="str">
        <f t="shared" si="131"/>
        <v/>
      </c>
      <c r="X162" s="84" t="str">
        <f t="shared" si="132"/>
        <v/>
      </c>
      <c r="Y162" s="210" t="str">
        <f t="shared" si="133"/>
        <v/>
      </c>
      <c r="Z162" s="64"/>
      <c r="AA162" s="87" t="str">
        <f t="shared" si="136"/>
        <v/>
      </c>
      <c r="AB162" s="84" t="str">
        <f t="shared" si="137"/>
        <v/>
      </c>
      <c r="AC162" s="84" t="str">
        <f t="shared" si="138"/>
        <v/>
      </c>
      <c r="AD162" s="209" t="str">
        <f t="shared" si="139"/>
        <v/>
      </c>
      <c r="AE162" s="84" t="str">
        <f t="shared" si="140"/>
        <v/>
      </c>
      <c r="AF162" s="210" t="str">
        <f t="shared" si="141"/>
        <v/>
      </c>
      <c r="AG162" s="64"/>
      <c r="AH162" s="64"/>
      <c r="AI162" s="64"/>
      <c r="AJ162" s="64"/>
      <c r="AK162" s="64"/>
      <c r="AL162" s="64"/>
      <c r="AM162" s="64"/>
      <c r="AN162" s="64"/>
      <c r="AO162" s="64"/>
      <c r="AP162" s="64"/>
      <c r="AQ162" s="64"/>
    </row>
    <row r="163" spans="1:43" ht="18" customHeight="1" x14ac:dyDescent="0.3">
      <c r="A163" s="35"/>
      <c r="B163" s="69" t="str">
        <f>B151</f>
        <v>A-15</v>
      </c>
      <c r="C163" s="93"/>
      <c r="D163" s="92"/>
      <c r="E163" s="91"/>
      <c r="F163" s="452"/>
      <c r="G163" s="403"/>
      <c r="H163" s="403"/>
      <c r="I163" s="438"/>
      <c r="J163" s="82"/>
      <c r="K163" s="69" t="str">
        <f>K151</f>
        <v>A-16</v>
      </c>
      <c r="L163" s="93"/>
      <c r="M163" s="92"/>
      <c r="N163" s="91"/>
      <c r="O163" s="452"/>
      <c r="P163" s="403"/>
      <c r="Q163" s="403"/>
      <c r="R163" s="438"/>
      <c r="S163" s="64"/>
      <c r="T163" s="87"/>
      <c r="U163" s="84" t="str">
        <f t="shared" si="134"/>
        <v/>
      </c>
      <c r="V163" s="84" t="str">
        <f t="shared" si="135"/>
        <v/>
      </c>
      <c r="W163" s="209" t="str">
        <f t="shared" si="131"/>
        <v/>
      </c>
      <c r="X163" s="84" t="str">
        <f t="shared" si="132"/>
        <v/>
      </c>
      <c r="Y163" s="210" t="str">
        <f t="shared" si="133"/>
        <v/>
      </c>
      <c r="Z163" s="64"/>
      <c r="AA163" s="87" t="str">
        <f t="shared" si="136"/>
        <v/>
      </c>
      <c r="AB163" s="84" t="str">
        <f t="shared" si="137"/>
        <v/>
      </c>
      <c r="AC163" s="84" t="str">
        <f t="shared" si="138"/>
        <v/>
      </c>
      <c r="AD163" s="209" t="str">
        <f t="shared" si="139"/>
        <v/>
      </c>
      <c r="AE163" s="84" t="str">
        <f t="shared" si="140"/>
        <v/>
      </c>
      <c r="AF163" s="210" t="str">
        <f t="shared" si="141"/>
        <v/>
      </c>
      <c r="AG163" s="64"/>
      <c r="AH163" s="64"/>
      <c r="AI163" s="64"/>
      <c r="AJ163" s="64"/>
      <c r="AK163" s="64"/>
      <c r="AL163" s="64"/>
      <c r="AM163" s="64"/>
      <c r="AN163" s="64"/>
      <c r="AO163" s="64"/>
      <c r="AP163" s="64"/>
      <c r="AQ163" s="64"/>
    </row>
    <row r="164" spans="1:43" ht="18" customHeight="1" x14ac:dyDescent="0.3">
      <c r="A164" s="35"/>
      <c r="B164" s="69" t="str">
        <f>B151</f>
        <v>A-15</v>
      </c>
      <c r="C164" s="93"/>
      <c r="D164" s="92"/>
      <c r="E164" s="91"/>
      <c r="F164" s="452"/>
      <c r="G164" s="403"/>
      <c r="H164" s="403"/>
      <c r="I164" s="438"/>
      <c r="J164" s="82"/>
      <c r="K164" s="69" t="str">
        <f>K151</f>
        <v>A-16</v>
      </c>
      <c r="L164" s="93"/>
      <c r="M164" s="92"/>
      <c r="N164" s="91"/>
      <c r="O164" s="452"/>
      <c r="P164" s="403"/>
      <c r="Q164" s="403"/>
      <c r="R164" s="438"/>
      <c r="S164" s="64"/>
      <c r="T164" s="87"/>
      <c r="U164" s="84" t="str">
        <f t="shared" si="134"/>
        <v/>
      </c>
      <c r="V164" s="84" t="str">
        <f t="shared" si="135"/>
        <v/>
      </c>
      <c r="W164" s="209" t="str">
        <f t="shared" si="131"/>
        <v/>
      </c>
      <c r="X164" s="84" t="str">
        <f t="shared" si="132"/>
        <v/>
      </c>
      <c r="Y164" s="210" t="str">
        <f t="shared" si="133"/>
        <v/>
      </c>
      <c r="Z164" s="64"/>
      <c r="AA164" s="87" t="str">
        <f t="shared" si="136"/>
        <v/>
      </c>
      <c r="AB164" s="84" t="str">
        <f t="shared" si="137"/>
        <v/>
      </c>
      <c r="AC164" s="84" t="str">
        <f t="shared" si="138"/>
        <v/>
      </c>
      <c r="AD164" s="209" t="str">
        <f t="shared" si="139"/>
        <v/>
      </c>
      <c r="AE164" s="84" t="str">
        <f t="shared" si="140"/>
        <v/>
      </c>
      <c r="AF164" s="210" t="str">
        <f t="shared" si="141"/>
        <v/>
      </c>
      <c r="AG164" s="64"/>
      <c r="AH164" s="64"/>
      <c r="AI164" s="64"/>
      <c r="AJ164" s="64"/>
      <c r="AK164" s="64"/>
      <c r="AL164" s="64"/>
      <c r="AM164" s="64"/>
      <c r="AN164" s="64"/>
      <c r="AO164" s="64"/>
      <c r="AP164" s="64"/>
      <c r="AQ164" s="64"/>
    </row>
    <row r="165" spans="1:43" ht="18" customHeight="1" x14ac:dyDescent="0.3">
      <c r="A165" s="35"/>
      <c r="B165" s="69" t="str">
        <f>B151</f>
        <v>A-15</v>
      </c>
      <c r="C165" s="93"/>
      <c r="D165" s="92"/>
      <c r="E165" s="91"/>
      <c r="F165" s="452"/>
      <c r="G165" s="403"/>
      <c r="H165" s="403"/>
      <c r="I165" s="438"/>
      <c r="J165" s="82"/>
      <c r="K165" s="69" t="str">
        <f>K151</f>
        <v>A-16</v>
      </c>
      <c r="L165" s="93"/>
      <c r="M165" s="92"/>
      <c r="N165" s="91"/>
      <c r="O165" s="452"/>
      <c r="P165" s="403"/>
      <c r="Q165" s="403"/>
      <c r="R165" s="438"/>
      <c r="S165" s="64"/>
      <c r="T165" s="87"/>
      <c r="U165" s="84" t="str">
        <f t="shared" si="134"/>
        <v/>
      </c>
      <c r="V165" s="84" t="str">
        <f t="shared" si="135"/>
        <v/>
      </c>
      <c r="W165" s="209" t="str">
        <f t="shared" si="131"/>
        <v/>
      </c>
      <c r="X165" s="84" t="str">
        <f t="shared" si="132"/>
        <v/>
      </c>
      <c r="Y165" s="210" t="str">
        <f t="shared" si="133"/>
        <v/>
      </c>
      <c r="Z165" s="64"/>
      <c r="AA165" s="87" t="str">
        <f t="shared" si="136"/>
        <v/>
      </c>
      <c r="AB165" s="84" t="str">
        <f t="shared" si="137"/>
        <v/>
      </c>
      <c r="AC165" s="84" t="str">
        <f t="shared" si="138"/>
        <v/>
      </c>
      <c r="AD165" s="209" t="str">
        <f t="shared" si="139"/>
        <v/>
      </c>
      <c r="AE165" s="84" t="str">
        <f t="shared" si="140"/>
        <v/>
      </c>
      <c r="AF165" s="210" t="str">
        <f t="shared" si="141"/>
        <v/>
      </c>
      <c r="AG165" s="64"/>
      <c r="AH165" s="64"/>
      <c r="AI165" s="64"/>
      <c r="AJ165" s="64"/>
      <c r="AK165" s="64"/>
      <c r="AL165" s="64"/>
      <c r="AM165" s="64"/>
      <c r="AN165" s="64"/>
      <c r="AO165" s="64"/>
      <c r="AP165" s="64"/>
      <c r="AQ165" s="64"/>
    </row>
    <row r="166" spans="1:43" ht="18" customHeight="1" x14ac:dyDescent="0.3">
      <c r="A166" s="35"/>
      <c r="B166" s="69" t="str">
        <f>B151</f>
        <v>A-15</v>
      </c>
      <c r="C166" s="93"/>
      <c r="D166" s="92"/>
      <c r="E166" s="91"/>
      <c r="F166" s="452"/>
      <c r="G166" s="403"/>
      <c r="H166" s="403"/>
      <c r="I166" s="438"/>
      <c r="J166" s="82"/>
      <c r="K166" s="69" t="str">
        <f>K151</f>
        <v>A-16</v>
      </c>
      <c r="L166" s="93"/>
      <c r="M166" s="92"/>
      <c r="N166" s="91"/>
      <c r="O166" s="452"/>
      <c r="P166" s="403"/>
      <c r="Q166" s="403"/>
      <c r="R166" s="438"/>
      <c r="S166" s="64"/>
      <c r="T166" s="87"/>
      <c r="U166" s="84" t="str">
        <f t="shared" si="134"/>
        <v/>
      </c>
      <c r="V166" s="84" t="str">
        <f t="shared" si="135"/>
        <v/>
      </c>
      <c r="W166" s="209" t="str">
        <f t="shared" si="131"/>
        <v/>
      </c>
      <c r="X166" s="84" t="str">
        <f t="shared" si="132"/>
        <v/>
      </c>
      <c r="Y166" s="210" t="str">
        <f t="shared" si="133"/>
        <v/>
      </c>
      <c r="Z166" s="64"/>
      <c r="AA166" s="87" t="str">
        <f t="shared" si="136"/>
        <v/>
      </c>
      <c r="AB166" s="84" t="str">
        <f t="shared" si="137"/>
        <v/>
      </c>
      <c r="AC166" s="84" t="str">
        <f t="shared" si="138"/>
        <v/>
      </c>
      <c r="AD166" s="209" t="str">
        <f t="shared" si="139"/>
        <v/>
      </c>
      <c r="AE166" s="84" t="str">
        <f t="shared" si="140"/>
        <v/>
      </c>
      <c r="AF166" s="210" t="str">
        <f t="shared" si="141"/>
        <v/>
      </c>
      <c r="AG166" s="64"/>
      <c r="AH166" s="64"/>
      <c r="AI166" s="64"/>
      <c r="AJ166" s="64"/>
      <c r="AK166" s="64"/>
      <c r="AL166" s="64"/>
      <c r="AM166" s="64"/>
      <c r="AN166" s="64"/>
      <c r="AO166" s="64"/>
      <c r="AP166" s="64"/>
      <c r="AQ166" s="64"/>
    </row>
    <row r="167" spans="1:43" ht="18" customHeight="1" x14ac:dyDescent="0.3">
      <c r="A167" s="35"/>
      <c r="B167" s="69" t="str">
        <f>B151</f>
        <v>A-15</v>
      </c>
      <c r="C167" s="93"/>
      <c r="D167" s="92"/>
      <c r="E167" s="91"/>
      <c r="F167" s="452"/>
      <c r="G167" s="403"/>
      <c r="H167" s="403"/>
      <c r="I167" s="438"/>
      <c r="J167" s="82"/>
      <c r="K167" s="69" t="str">
        <f>K151</f>
        <v>A-16</v>
      </c>
      <c r="L167" s="93"/>
      <c r="M167" s="92"/>
      <c r="N167" s="91"/>
      <c r="O167" s="452"/>
      <c r="P167" s="403"/>
      <c r="Q167" s="403"/>
      <c r="R167" s="438"/>
      <c r="S167" s="64"/>
      <c r="T167" s="87"/>
      <c r="U167" s="84" t="str">
        <f t="shared" si="134"/>
        <v/>
      </c>
      <c r="V167" s="84" t="str">
        <f t="shared" si="135"/>
        <v/>
      </c>
      <c r="W167" s="209" t="str">
        <f t="shared" si="131"/>
        <v/>
      </c>
      <c r="X167" s="84" t="str">
        <f t="shared" si="132"/>
        <v/>
      </c>
      <c r="Y167" s="210" t="str">
        <f t="shared" si="133"/>
        <v/>
      </c>
      <c r="Z167" s="64"/>
      <c r="AA167" s="87" t="str">
        <f t="shared" si="136"/>
        <v/>
      </c>
      <c r="AB167" s="84" t="str">
        <f t="shared" si="137"/>
        <v/>
      </c>
      <c r="AC167" s="84" t="str">
        <f t="shared" si="138"/>
        <v/>
      </c>
      <c r="AD167" s="209" t="str">
        <f t="shared" si="139"/>
        <v/>
      </c>
      <c r="AE167" s="84" t="str">
        <f t="shared" si="140"/>
        <v/>
      </c>
      <c r="AF167" s="210" t="str">
        <f t="shared" si="141"/>
        <v/>
      </c>
      <c r="AG167" s="64"/>
      <c r="AH167" s="64"/>
      <c r="AI167" s="64"/>
      <c r="AJ167" s="64"/>
      <c r="AK167" s="64"/>
      <c r="AL167" s="64"/>
      <c r="AM167" s="64"/>
      <c r="AN167" s="64"/>
      <c r="AO167" s="64"/>
      <c r="AP167" s="64"/>
      <c r="AQ167" s="64"/>
    </row>
    <row r="168" spans="1:43" ht="18" customHeight="1" x14ac:dyDescent="0.3">
      <c r="A168" s="35"/>
      <c r="B168" s="69" t="str">
        <f>B151</f>
        <v>A-15</v>
      </c>
      <c r="C168" s="93"/>
      <c r="D168" s="92"/>
      <c r="E168" s="91"/>
      <c r="F168" s="452"/>
      <c r="G168" s="403"/>
      <c r="H168" s="403"/>
      <c r="I168" s="438"/>
      <c r="J168" s="82"/>
      <c r="K168" s="69" t="str">
        <f>K151</f>
        <v>A-16</v>
      </c>
      <c r="L168" s="93"/>
      <c r="M168" s="92"/>
      <c r="N168" s="91"/>
      <c r="O168" s="452"/>
      <c r="P168" s="403"/>
      <c r="Q168" s="403"/>
      <c r="R168" s="438"/>
      <c r="S168" s="64"/>
      <c r="T168" s="87"/>
      <c r="U168" s="84" t="str">
        <f t="shared" si="134"/>
        <v/>
      </c>
      <c r="V168" s="84" t="str">
        <f t="shared" si="135"/>
        <v/>
      </c>
      <c r="W168" s="209" t="str">
        <f t="shared" si="131"/>
        <v/>
      </c>
      <c r="X168" s="84" t="str">
        <f t="shared" si="132"/>
        <v/>
      </c>
      <c r="Y168" s="210" t="str">
        <f t="shared" si="133"/>
        <v/>
      </c>
      <c r="Z168" s="64"/>
      <c r="AA168" s="87" t="str">
        <f t="shared" si="136"/>
        <v/>
      </c>
      <c r="AB168" s="84" t="str">
        <f t="shared" si="137"/>
        <v/>
      </c>
      <c r="AC168" s="84" t="str">
        <f t="shared" si="138"/>
        <v/>
      </c>
      <c r="AD168" s="209" t="str">
        <f t="shared" si="139"/>
        <v/>
      </c>
      <c r="AE168" s="84" t="str">
        <f t="shared" si="140"/>
        <v/>
      </c>
      <c r="AF168" s="210" t="str">
        <f t="shared" si="141"/>
        <v/>
      </c>
      <c r="AG168" s="64"/>
      <c r="AH168" s="64"/>
      <c r="AI168" s="64"/>
      <c r="AJ168" s="64"/>
      <c r="AK168" s="64"/>
      <c r="AL168" s="64"/>
      <c r="AM168" s="64"/>
      <c r="AN168" s="64"/>
      <c r="AO168" s="64"/>
      <c r="AP168" s="64"/>
      <c r="AQ168" s="64"/>
    </row>
    <row r="169" spans="1:43" ht="18" customHeight="1" x14ac:dyDescent="0.3">
      <c r="A169" s="35"/>
      <c r="B169" s="69" t="str">
        <f>B151</f>
        <v>A-15</v>
      </c>
      <c r="C169" s="93"/>
      <c r="D169" s="92"/>
      <c r="E169" s="91"/>
      <c r="F169" s="452"/>
      <c r="G169" s="403"/>
      <c r="H169" s="403"/>
      <c r="I169" s="438"/>
      <c r="J169" s="82"/>
      <c r="K169" s="69" t="str">
        <f>K151</f>
        <v>A-16</v>
      </c>
      <c r="L169" s="93"/>
      <c r="M169" s="92"/>
      <c r="N169" s="91"/>
      <c r="O169" s="452"/>
      <c r="P169" s="403"/>
      <c r="Q169" s="403"/>
      <c r="R169" s="438"/>
      <c r="S169" s="64"/>
      <c r="T169" s="87"/>
      <c r="U169" s="84" t="str">
        <f t="shared" si="134"/>
        <v/>
      </c>
      <c r="V169" s="84" t="str">
        <f t="shared" si="135"/>
        <v/>
      </c>
      <c r="W169" s="209" t="str">
        <f t="shared" si="131"/>
        <v/>
      </c>
      <c r="X169" s="84" t="str">
        <f t="shared" si="132"/>
        <v/>
      </c>
      <c r="Y169" s="210" t="str">
        <f t="shared" si="133"/>
        <v/>
      </c>
      <c r="Z169" s="64"/>
      <c r="AA169" s="87" t="str">
        <f t="shared" si="136"/>
        <v/>
      </c>
      <c r="AB169" s="84" t="str">
        <f t="shared" si="137"/>
        <v/>
      </c>
      <c r="AC169" s="84" t="str">
        <f t="shared" si="138"/>
        <v/>
      </c>
      <c r="AD169" s="209" t="str">
        <f t="shared" si="139"/>
        <v/>
      </c>
      <c r="AE169" s="84" t="str">
        <f t="shared" si="140"/>
        <v/>
      </c>
      <c r="AF169" s="210" t="str">
        <f t="shared" si="141"/>
        <v/>
      </c>
      <c r="AG169" s="64"/>
      <c r="AH169" s="64"/>
      <c r="AI169" s="64"/>
      <c r="AJ169" s="64"/>
      <c r="AK169" s="64"/>
      <c r="AL169" s="64"/>
      <c r="AM169" s="64"/>
      <c r="AN169" s="64"/>
      <c r="AO169" s="64"/>
      <c r="AP169" s="64"/>
      <c r="AQ169" s="64"/>
    </row>
    <row r="170" spans="1:43" ht="18" customHeight="1" x14ac:dyDescent="0.3">
      <c r="A170" s="35"/>
      <c r="B170" s="69" t="str">
        <f>B151</f>
        <v>A-15</v>
      </c>
      <c r="C170" s="81"/>
      <c r="D170" s="80"/>
      <c r="E170" s="79"/>
      <c r="F170" s="457"/>
      <c r="G170" s="467"/>
      <c r="H170" s="467"/>
      <c r="I170" s="446"/>
      <c r="J170" s="82"/>
      <c r="K170" s="69" t="str">
        <f>K151</f>
        <v>A-16</v>
      </c>
      <c r="L170" s="81"/>
      <c r="M170" s="80"/>
      <c r="N170" s="79"/>
      <c r="O170" s="457"/>
      <c r="P170" s="467"/>
      <c r="Q170" s="467"/>
      <c r="R170" s="446"/>
      <c r="S170" s="64"/>
      <c r="T170" s="87"/>
      <c r="U170" s="84" t="str">
        <f t="shared" si="134"/>
        <v/>
      </c>
      <c r="V170" s="84" t="str">
        <f t="shared" si="135"/>
        <v/>
      </c>
      <c r="W170" s="209" t="str">
        <f t="shared" si="131"/>
        <v/>
      </c>
      <c r="X170" s="84" t="str">
        <f t="shared" si="132"/>
        <v/>
      </c>
      <c r="Y170" s="210" t="str">
        <f t="shared" si="133"/>
        <v/>
      </c>
      <c r="Z170" s="64"/>
      <c r="AA170" s="87" t="str">
        <f t="shared" si="136"/>
        <v/>
      </c>
      <c r="AB170" s="84" t="str">
        <f t="shared" si="137"/>
        <v/>
      </c>
      <c r="AC170" s="84" t="str">
        <f t="shared" si="138"/>
        <v/>
      </c>
      <c r="AD170" s="209" t="str">
        <f t="shared" si="139"/>
        <v/>
      </c>
      <c r="AE170" s="84" t="str">
        <f t="shared" si="140"/>
        <v/>
      </c>
      <c r="AF170" s="210" t="str">
        <f t="shared" si="141"/>
        <v/>
      </c>
      <c r="AG170" s="64"/>
      <c r="AH170" s="64"/>
      <c r="AI170" s="64"/>
      <c r="AJ170" s="64"/>
      <c r="AK170" s="64"/>
      <c r="AL170" s="64"/>
      <c r="AM170" s="64"/>
      <c r="AN170" s="64"/>
      <c r="AO170" s="64"/>
      <c r="AP170" s="64"/>
      <c r="AQ170" s="64"/>
    </row>
    <row r="171" spans="1:43" ht="18" customHeight="1" thickBot="1" x14ac:dyDescent="0.35">
      <c r="A171" s="35"/>
      <c r="B171" s="116" t="s">
        <v>261</v>
      </c>
      <c r="C171" s="215" t="s">
        <v>261</v>
      </c>
      <c r="D171" s="111"/>
      <c r="E171" s="110"/>
      <c r="F171" s="110"/>
      <c r="G171" s="110"/>
      <c r="H171" s="217">
        <f>AI29</f>
        <v>1</v>
      </c>
      <c r="I171" s="109">
        <f>AJ29</f>
        <v>1</v>
      </c>
      <c r="J171" s="114"/>
      <c r="K171" s="113" t="s">
        <v>262</v>
      </c>
      <c r="L171" s="215" t="s">
        <v>262</v>
      </c>
      <c r="M171" s="111"/>
      <c r="N171" s="110"/>
      <c r="O171" s="110"/>
      <c r="P171" s="110"/>
      <c r="Q171" s="217">
        <f>AI30</f>
        <v>1</v>
      </c>
      <c r="R171" s="109">
        <f>AJ30</f>
        <v>1</v>
      </c>
      <c r="S171" s="64"/>
      <c r="T171" s="104"/>
      <c r="U171" s="102"/>
      <c r="V171" s="101"/>
      <c r="W171" s="102"/>
      <c r="X171" s="102"/>
      <c r="Y171" s="211"/>
      <c r="Z171" s="64"/>
      <c r="AA171" s="104"/>
      <c r="AB171" s="102"/>
      <c r="AC171" s="101"/>
      <c r="AD171" s="102"/>
      <c r="AE171" s="102"/>
      <c r="AF171" s="211"/>
      <c r="AG171" s="64"/>
      <c r="AH171" s="64"/>
      <c r="AI171" s="64"/>
      <c r="AJ171" s="64"/>
      <c r="AK171" s="64"/>
      <c r="AL171" s="64"/>
      <c r="AM171" s="64"/>
      <c r="AN171" s="64"/>
      <c r="AO171" s="64"/>
      <c r="AP171" s="64"/>
      <c r="AQ171" s="64"/>
    </row>
    <row r="172" spans="1:43" ht="18" customHeight="1" thickBot="1" x14ac:dyDescent="0.4">
      <c r="A172" s="35"/>
      <c r="B172" s="69" t="str">
        <f>B171</f>
        <v>A-17</v>
      </c>
      <c r="C172" s="107" t="s">
        <v>46</v>
      </c>
      <c r="D172" s="174" t="s">
        <v>154</v>
      </c>
      <c r="E172" s="175" t="s">
        <v>153</v>
      </c>
      <c r="F172" s="453" t="s">
        <v>45</v>
      </c>
      <c r="G172" s="453"/>
      <c r="H172" s="453"/>
      <c r="I172" s="454"/>
      <c r="J172" s="108"/>
      <c r="K172" s="69" t="str">
        <f>K171</f>
        <v>A-18</v>
      </c>
      <c r="L172" s="107" t="s">
        <v>46</v>
      </c>
      <c r="M172" s="174" t="s">
        <v>154</v>
      </c>
      <c r="N172" s="175" t="s">
        <v>153</v>
      </c>
      <c r="O172" s="453" t="s">
        <v>45</v>
      </c>
      <c r="P172" s="453"/>
      <c r="Q172" s="453"/>
      <c r="R172" s="454"/>
      <c r="S172" s="64"/>
      <c r="T172" s="216" t="str">
        <f>C171</f>
        <v>A-17</v>
      </c>
      <c r="U172" s="133"/>
      <c r="V172" s="133"/>
      <c r="W172" s="216" t="str">
        <f>L171</f>
        <v>A-18</v>
      </c>
      <c r="X172" s="133"/>
      <c r="Y172" s="132"/>
      <c r="Z172" s="64"/>
      <c r="AA172" s="216" t="str">
        <f>C171</f>
        <v>A-17</v>
      </c>
      <c r="AB172" s="133"/>
      <c r="AC172" s="133"/>
      <c r="AD172" s="216" t="str">
        <f>L171</f>
        <v>A-18</v>
      </c>
      <c r="AE172" s="133"/>
      <c r="AF172" s="132"/>
      <c r="AG172" s="64"/>
      <c r="AH172" s="64"/>
      <c r="AI172" s="64"/>
      <c r="AJ172" s="64"/>
      <c r="AK172" s="64"/>
      <c r="AL172" s="64"/>
      <c r="AM172" s="64"/>
      <c r="AN172" s="64"/>
      <c r="AO172" s="64"/>
      <c r="AP172" s="64"/>
      <c r="AQ172" s="64"/>
    </row>
    <row r="173" spans="1:43" ht="18" customHeight="1" x14ac:dyDescent="0.3">
      <c r="A173" s="35"/>
      <c r="B173" s="69" t="str">
        <f>B171</f>
        <v>A-17</v>
      </c>
      <c r="C173" s="99"/>
      <c r="D173" s="98"/>
      <c r="E173" s="97"/>
      <c r="F173" s="468"/>
      <c r="G173" s="408"/>
      <c r="H173" s="408"/>
      <c r="I173" s="469"/>
      <c r="J173" s="82"/>
      <c r="K173" s="69" t="str">
        <f>K171</f>
        <v>A-18</v>
      </c>
      <c r="L173" s="99"/>
      <c r="M173" s="98"/>
      <c r="N173" s="97"/>
      <c r="O173" s="468"/>
      <c r="P173" s="408"/>
      <c r="Q173" s="408"/>
      <c r="R173" s="469"/>
      <c r="S173" s="64"/>
      <c r="T173" s="87" t="str">
        <f>IF(ISBLANK(D173),"",B173)</f>
        <v/>
      </c>
      <c r="U173" s="84" t="str">
        <f>IF(ISBLANK(D173),"",C173)</f>
        <v/>
      </c>
      <c r="V173" s="84" t="str">
        <f>IF(ISBLANK(D173),"",F173)</f>
        <v/>
      </c>
      <c r="W173" s="209" t="str">
        <f>IF(ISBLANK(M173),"",K173)</f>
        <v/>
      </c>
      <c r="X173" s="84" t="str">
        <f>IF(ISBLANK(M173),"",L173)</f>
        <v/>
      </c>
      <c r="Y173" s="210" t="str">
        <f>IF(ISBLANK(M173),"",O173)</f>
        <v/>
      </c>
      <c r="Z173" s="64"/>
      <c r="AA173" s="87" t="str">
        <f t="shared" ref="AA173:AA174" si="142">IF(ISBLANK(E173),"",B173)</f>
        <v/>
      </c>
      <c r="AB173" s="84" t="str">
        <f t="shared" ref="AB173:AB174" si="143">IF(ISBLANK(E173),"",L173)</f>
        <v/>
      </c>
      <c r="AC173" s="84" t="str">
        <f t="shared" ref="AC173:AC174" si="144">IF(ISBLANK(E173),"",F173)</f>
        <v/>
      </c>
      <c r="AD173" s="209" t="str">
        <f t="shared" ref="AD173:AD174" si="145">IF(ISBLANK(N173),"",K173)</f>
        <v/>
      </c>
      <c r="AE173" s="84" t="str">
        <f t="shared" ref="AE173:AE174" si="146">IF(ISBLANK(N173),"",L173)</f>
        <v/>
      </c>
      <c r="AF173" s="210" t="str">
        <f t="shared" ref="AF173:AF174" si="147">IF(ISBLANK(N173),"",O173)</f>
        <v/>
      </c>
      <c r="AG173" s="64"/>
      <c r="AH173" s="64"/>
      <c r="AI173" s="64"/>
      <c r="AJ173" s="64"/>
      <c r="AK173" s="64"/>
      <c r="AL173" s="64"/>
      <c r="AM173" s="64"/>
      <c r="AN173" s="64"/>
      <c r="AO173" s="64"/>
      <c r="AP173" s="64"/>
      <c r="AQ173" s="64"/>
    </row>
    <row r="174" spans="1:43" ht="18" customHeight="1" x14ac:dyDescent="0.3">
      <c r="A174" s="35"/>
      <c r="B174" s="69" t="str">
        <f>B171</f>
        <v>A-17</v>
      </c>
      <c r="C174" s="93"/>
      <c r="D174" s="92"/>
      <c r="E174" s="91"/>
      <c r="F174" s="452"/>
      <c r="G174" s="403"/>
      <c r="H174" s="403"/>
      <c r="I174" s="438"/>
      <c r="J174" s="82"/>
      <c r="K174" s="69" t="str">
        <f>K171</f>
        <v>A-18</v>
      </c>
      <c r="L174" s="93"/>
      <c r="M174" s="92"/>
      <c r="N174" s="91"/>
      <c r="O174" s="452"/>
      <c r="P174" s="403"/>
      <c r="Q174" s="403"/>
      <c r="R174" s="438"/>
      <c r="S174" s="64"/>
      <c r="T174" s="87" t="str">
        <f>IF(ISBLANK(D174),"",B174)</f>
        <v/>
      </c>
      <c r="U174" s="84" t="str">
        <f>IF(ISBLANK(D174),"",C174)</f>
        <v/>
      </c>
      <c r="V174" s="84" t="str">
        <f>IF(ISBLANK(D174),"",F174)</f>
        <v/>
      </c>
      <c r="W174" s="209" t="str">
        <f t="shared" ref="W174:W190" si="148">IF(ISBLANK(M174),"",K174)</f>
        <v/>
      </c>
      <c r="X174" s="84" t="str">
        <f t="shared" ref="X174:X190" si="149">IF(ISBLANK(M174),"",L174)</f>
        <v/>
      </c>
      <c r="Y174" s="210" t="str">
        <f t="shared" ref="Y174:Y190" si="150">IF(ISBLANK(M174),"",O174)</f>
        <v/>
      </c>
      <c r="Z174" s="64"/>
      <c r="AA174" s="87" t="str">
        <f t="shared" si="142"/>
        <v/>
      </c>
      <c r="AB174" s="84" t="str">
        <f t="shared" si="143"/>
        <v/>
      </c>
      <c r="AC174" s="84" t="str">
        <f t="shared" si="144"/>
        <v/>
      </c>
      <c r="AD174" s="209" t="str">
        <f t="shared" si="145"/>
        <v/>
      </c>
      <c r="AE174" s="84" t="str">
        <f t="shared" si="146"/>
        <v/>
      </c>
      <c r="AF174" s="210" t="str">
        <f t="shared" si="147"/>
        <v/>
      </c>
      <c r="AG174" s="64"/>
      <c r="AH174" s="64"/>
      <c r="AI174" s="64"/>
      <c r="AJ174" s="64"/>
      <c r="AK174" s="64"/>
      <c r="AL174" s="64"/>
      <c r="AM174" s="64"/>
      <c r="AN174" s="64"/>
      <c r="AO174" s="64"/>
      <c r="AP174" s="64"/>
      <c r="AQ174" s="64"/>
    </row>
    <row r="175" spans="1:43" ht="18" customHeight="1" x14ac:dyDescent="0.3">
      <c r="A175" s="35"/>
      <c r="B175" s="69" t="str">
        <f>B171</f>
        <v>A-17</v>
      </c>
      <c r="C175" s="93"/>
      <c r="D175" s="92"/>
      <c r="E175" s="91"/>
      <c r="F175" s="452"/>
      <c r="G175" s="403"/>
      <c r="H175" s="403"/>
      <c r="I175" s="438"/>
      <c r="J175" s="82"/>
      <c r="K175" s="69" t="str">
        <f>K171</f>
        <v>A-18</v>
      </c>
      <c r="L175" s="93"/>
      <c r="M175" s="92"/>
      <c r="N175" s="91"/>
      <c r="O175" s="452"/>
      <c r="P175" s="403"/>
      <c r="Q175" s="403"/>
      <c r="R175" s="438"/>
      <c r="S175" s="64"/>
      <c r="T175" s="87" t="str">
        <f>IF(ISBLANK(D175),"",B175)</f>
        <v/>
      </c>
      <c r="U175" s="84" t="str">
        <f t="shared" ref="U175:U190" si="151">IF(ISBLANK(D175),"",C175)</f>
        <v/>
      </c>
      <c r="V175" s="84" t="str">
        <f t="shared" ref="V175:V190" si="152">IF(ISBLANK(D175),"",F175)</f>
        <v/>
      </c>
      <c r="W175" s="209" t="str">
        <f t="shared" si="148"/>
        <v/>
      </c>
      <c r="X175" s="84" t="str">
        <f t="shared" si="149"/>
        <v/>
      </c>
      <c r="Y175" s="210" t="str">
        <f t="shared" si="150"/>
        <v/>
      </c>
      <c r="Z175" s="64"/>
      <c r="AA175" s="87" t="str">
        <f>IF(ISBLANK(E175),"",B175)</f>
        <v/>
      </c>
      <c r="AB175" s="84" t="str">
        <f>IF(ISBLANK(E175),"",L175)</f>
        <v/>
      </c>
      <c r="AC175" s="84" t="str">
        <f>IF(ISBLANK(E175),"",F175)</f>
        <v/>
      </c>
      <c r="AD175" s="209" t="str">
        <f>IF(ISBLANK(N175),"",K175)</f>
        <v/>
      </c>
      <c r="AE175" s="84" t="str">
        <f>IF(ISBLANK(N175),"",L175)</f>
        <v/>
      </c>
      <c r="AF175" s="210" t="str">
        <f>IF(ISBLANK(N175),"",O175)</f>
        <v/>
      </c>
      <c r="AG175" s="64"/>
      <c r="AH175" s="64"/>
      <c r="AI175" s="64"/>
      <c r="AJ175" s="64"/>
      <c r="AK175" s="64"/>
      <c r="AL175" s="64"/>
      <c r="AM175" s="64"/>
      <c r="AN175" s="64"/>
      <c r="AO175" s="64"/>
      <c r="AP175" s="64"/>
      <c r="AQ175" s="64"/>
    </row>
    <row r="176" spans="1:43" ht="18" customHeight="1" x14ac:dyDescent="0.3">
      <c r="A176" s="35"/>
      <c r="B176" s="69" t="str">
        <f>B171</f>
        <v>A-17</v>
      </c>
      <c r="C176" s="93"/>
      <c r="D176" s="92"/>
      <c r="E176" s="91"/>
      <c r="F176" s="452"/>
      <c r="G176" s="403"/>
      <c r="H176" s="403"/>
      <c r="I176" s="438"/>
      <c r="J176" s="82"/>
      <c r="K176" s="69" t="str">
        <f>K171</f>
        <v>A-18</v>
      </c>
      <c r="L176" s="93"/>
      <c r="M176" s="92"/>
      <c r="N176" s="91"/>
      <c r="O176" s="452"/>
      <c r="P176" s="403"/>
      <c r="Q176" s="403"/>
      <c r="R176" s="438"/>
      <c r="S176" s="64"/>
      <c r="T176" s="87" t="str">
        <f>IF(ISBLANK(D176),"",B176)</f>
        <v/>
      </c>
      <c r="U176" s="84" t="str">
        <f t="shared" si="151"/>
        <v/>
      </c>
      <c r="V176" s="84" t="str">
        <f t="shared" si="152"/>
        <v/>
      </c>
      <c r="W176" s="209" t="str">
        <f t="shared" si="148"/>
        <v/>
      </c>
      <c r="X176" s="84" t="str">
        <f t="shared" si="149"/>
        <v/>
      </c>
      <c r="Y176" s="210" t="str">
        <f t="shared" si="150"/>
        <v/>
      </c>
      <c r="Z176" s="64"/>
      <c r="AA176" s="87" t="str">
        <f t="shared" ref="AA176:AA190" si="153">IF(ISBLANK(E176),"",B176)</f>
        <v/>
      </c>
      <c r="AB176" s="84" t="str">
        <f t="shared" ref="AB176:AB190" si="154">IF(ISBLANK(E176),"",L176)</f>
        <v/>
      </c>
      <c r="AC176" s="84" t="str">
        <f t="shared" ref="AC176:AC190" si="155">IF(ISBLANK(E176),"",F176)</f>
        <v/>
      </c>
      <c r="AD176" s="209" t="str">
        <f t="shared" ref="AD176:AD190" si="156">IF(ISBLANK(N176),"",K176)</f>
        <v/>
      </c>
      <c r="AE176" s="84" t="str">
        <f t="shared" ref="AE176:AE190" si="157">IF(ISBLANK(N176),"",L176)</f>
        <v/>
      </c>
      <c r="AF176" s="210" t="str">
        <f t="shared" ref="AF176:AF190" si="158">IF(ISBLANK(N176),"",O176)</f>
        <v/>
      </c>
      <c r="AG176" s="64"/>
      <c r="AH176" s="64"/>
      <c r="AI176" s="64"/>
      <c r="AJ176" s="64"/>
      <c r="AK176" s="64"/>
      <c r="AL176" s="64"/>
      <c r="AM176" s="64"/>
      <c r="AN176" s="64"/>
      <c r="AO176" s="64"/>
      <c r="AP176" s="64"/>
      <c r="AQ176" s="64"/>
    </row>
    <row r="177" spans="1:43" ht="18" customHeight="1" x14ac:dyDescent="0.3">
      <c r="A177" s="35"/>
      <c r="B177" s="69" t="str">
        <f>B171</f>
        <v>A-17</v>
      </c>
      <c r="C177" s="93"/>
      <c r="D177" s="92"/>
      <c r="E177" s="91"/>
      <c r="F177" s="452"/>
      <c r="G177" s="403"/>
      <c r="H177" s="403"/>
      <c r="I177" s="438"/>
      <c r="J177" s="82"/>
      <c r="K177" s="69" t="str">
        <f>K171</f>
        <v>A-18</v>
      </c>
      <c r="L177" s="93"/>
      <c r="M177" s="92"/>
      <c r="N177" s="91"/>
      <c r="O177" s="452"/>
      <c r="P177" s="403"/>
      <c r="Q177" s="403"/>
      <c r="R177" s="438"/>
      <c r="S177" s="64"/>
      <c r="T177" s="87" t="str">
        <f>IF(ISBLANK(D177),"",B177)</f>
        <v/>
      </c>
      <c r="U177" s="84" t="str">
        <f t="shared" si="151"/>
        <v/>
      </c>
      <c r="V177" s="84" t="str">
        <f t="shared" si="152"/>
        <v/>
      </c>
      <c r="W177" s="209" t="str">
        <f t="shared" si="148"/>
        <v/>
      </c>
      <c r="X177" s="84" t="str">
        <f t="shared" si="149"/>
        <v/>
      </c>
      <c r="Y177" s="210" t="str">
        <f t="shared" si="150"/>
        <v/>
      </c>
      <c r="Z177" s="64"/>
      <c r="AA177" s="87" t="str">
        <f t="shared" si="153"/>
        <v/>
      </c>
      <c r="AB177" s="84" t="str">
        <f t="shared" si="154"/>
        <v/>
      </c>
      <c r="AC177" s="84" t="str">
        <f t="shared" si="155"/>
        <v/>
      </c>
      <c r="AD177" s="209" t="str">
        <f t="shared" si="156"/>
        <v/>
      </c>
      <c r="AE177" s="84" t="str">
        <f t="shared" si="157"/>
        <v/>
      </c>
      <c r="AF177" s="210" t="str">
        <f t="shared" si="158"/>
        <v/>
      </c>
      <c r="AG177" s="64"/>
      <c r="AH177" s="64"/>
      <c r="AI177" s="64"/>
      <c r="AJ177" s="64"/>
      <c r="AK177" s="64"/>
      <c r="AL177" s="64"/>
      <c r="AM177" s="64"/>
      <c r="AN177" s="64"/>
      <c r="AO177" s="64"/>
      <c r="AP177" s="64"/>
      <c r="AQ177" s="64"/>
    </row>
    <row r="178" spans="1:43" ht="18" customHeight="1" x14ac:dyDescent="0.3">
      <c r="A178" s="35"/>
      <c r="B178" s="69" t="str">
        <f>B171</f>
        <v>A-17</v>
      </c>
      <c r="C178" s="93"/>
      <c r="D178" s="92"/>
      <c r="E178" s="91"/>
      <c r="F178" s="452"/>
      <c r="G178" s="403"/>
      <c r="H178" s="403"/>
      <c r="I178" s="438"/>
      <c r="J178" s="82"/>
      <c r="K178" s="69" t="str">
        <f>K171</f>
        <v>A-18</v>
      </c>
      <c r="L178" s="93"/>
      <c r="M178" s="92"/>
      <c r="N178" s="91"/>
      <c r="O178" s="452"/>
      <c r="P178" s="403"/>
      <c r="Q178" s="403"/>
      <c r="R178" s="438"/>
      <c r="S178" s="64"/>
      <c r="T178" s="87"/>
      <c r="U178" s="84" t="str">
        <f t="shared" si="151"/>
        <v/>
      </c>
      <c r="V178" s="84" t="str">
        <f t="shared" si="152"/>
        <v/>
      </c>
      <c r="W178" s="209" t="str">
        <f t="shared" si="148"/>
        <v/>
      </c>
      <c r="X178" s="84" t="str">
        <f t="shared" si="149"/>
        <v/>
      </c>
      <c r="Y178" s="210" t="str">
        <f t="shared" si="150"/>
        <v/>
      </c>
      <c r="Z178" s="64"/>
      <c r="AA178" s="87" t="str">
        <f t="shared" si="153"/>
        <v/>
      </c>
      <c r="AB178" s="84" t="str">
        <f t="shared" si="154"/>
        <v/>
      </c>
      <c r="AC178" s="84" t="str">
        <f t="shared" si="155"/>
        <v/>
      </c>
      <c r="AD178" s="209" t="str">
        <f t="shared" si="156"/>
        <v/>
      </c>
      <c r="AE178" s="84" t="str">
        <f t="shared" si="157"/>
        <v/>
      </c>
      <c r="AF178" s="210" t="str">
        <f t="shared" si="158"/>
        <v/>
      </c>
      <c r="AG178" s="64"/>
      <c r="AH178" s="64"/>
      <c r="AI178" s="64"/>
      <c r="AJ178" s="64"/>
      <c r="AK178" s="64"/>
      <c r="AL178" s="64"/>
      <c r="AM178" s="64"/>
      <c r="AN178" s="64"/>
      <c r="AO178" s="64"/>
      <c r="AP178" s="64"/>
      <c r="AQ178" s="64"/>
    </row>
    <row r="179" spans="1:43" ht="18" customHeight="1" x14ac:dyDescent="0.3">
      <c r="A179" s="35"/>
      <c r="B179" s="69" t="str">
        <f>B171</f>
        <v>A-17</v>
      </c>
      <c r="C179" s="93"/>
      <c r="D179" s="92"/>
      <c r="E179" s="91"/>
      <c r="F179" s="452"/>
      <c r="G179" s="403"/>
      <c r="H179" s="403"/>
      <c r="I179" s="438"/>
      <c r="J179" s="82"/>
      <c r="K179" s="69" t="str">
        <f>K171</f>
        <v>A-18</v>
      </c>
      <c r="L179" s="93"/>
      <c r="M179" s="92"/>
      <c r="N179" s="91"/>
      <c r="O179" s="452"/>
      <c r="P179" s="403"/>
      <c r="Q179" s="403"/>
      <c r="R179" s="438"/>
      <c r="S179" s="64"/>
      <c r="T179" s="87"/>
      <c r="U179" s="84" t="str">
        <f t="shared" si="151"/>
        <v/>
      </c>
      <c r="V179" s="84" t="str">
        <f t="shared" si="152"/>
        <v/>
      </c>
      <c r="W179" s="209" t="str">
        <f t="shared" si="148"/>
        <v/>
      </c>
      <c r="X179" s="84" t="str">
        <f t="shared" si="149"/>
        <v/>
      </c>
      <c r="Y179" s="210" t="str">
        <f t="shared" si="150"/>
        <v/>
      </c>
      <c r="Z179" s="64"/>
      <c r="AA179" s="87" t="str">
        <f t="shared" si="153"/>
        <v/>
      </c>
      <c r="AB179" s="84" t="str">
        <f t="shared" si="154"/>
        <v/>
      </c>
      <c r="AC179" s="84" t="str">
        <f t="shared" si="155"/>
        <v/>
      </c>
      <c r="AD179" s="209" t="str">
        <f t="shared" si="156"/>
        <v/>
      </c>
      <c r="AE179" s="84" t="str">
        <f t="shared" si="157"/>
        <v/>
      </c>
      <c r="AF179" s="210" t="str">
        <f t="shared" si="158"/>
        <v/>
      </c>
      <c r="AG179" s="64"/>
      <c r="AH179" s="64"/>
      <c r="AI179" s="64"/>
      <c r="AJ179" s="64"/>
      <c r="AK179" s="64"/>
      <c r="AL179" s="64"/>
      <c r="AM179" s="64"/>
      <c r="AN179" s="64"/>
      <c r="AO179" s="64"/>
      <c r="AP179" s="64"/>
      <c r="AQ179" s="64"/>
    </row>
    <row r="180" spans="1:43" ht="18" customHeight="1" x14ac:dyDescent="0.3">
      <c r="A180" s="35"/>
      <c r="B180" s="69" t="str">
        <f>B171</f>
        <v>A-17</v>
      </c>
      <c r="C180" s="93"/>
      <c r="D180" s="92"/>
      <c r="E180" s="91"/>
      <c r="F180" s="452"/>
      <c r="G180" s="403"/>
      <c r="H180" s="403"/>
      <c r="I180" s="438"/>
      <c r="J180" s="82"/>
      <c r="K180" s="69" t="str">
        <f>K171</f>
        <v>A-18</v>
      </c>
      <c r="L180" s="93"/>
      <c r="M180" s="92"/>
      <c r="N180" s="91"/>
      <c r="O180" s="452"/>
      <c r="P180" s="403"/>
      <c r="Q180" s="403"/>
      <c r="R180" s="438"/>
      <c r="S180" s="64"/>
      <c r="T180" s="87"/>
      <c r="U180" s="84" t="str">
        <f t="shared" si="151"/>
        <v/>
      </c>
      <c r="V180" s="84" t="str">
        <f t="shared" si="152"/>
        <v/>
      </c>
      <c r="W180" s="209" t="str">
        <f t="shared" si="148"/>
        <v/>
      </c>
      <c r="X180" s="84" t="str">
        <f t="shared" si="149"/>
        <v/>
      </c>
      <c r="Y180" s="210" t="str">
        <f t="shared" si="150"/>
        <v/>
      </c>
      <c r="Z180" s="64"/>
      <c r="AA180" s="87" t="str">
        <f t="shared" si="153"/>
        <v/>
      </c>
      <c r="AB180" s="84" t="str">
        <f t="shared" si="154"/>
        <v/>
      </c>
      <c r="AC180" s="84" t="str">
        <f t="shared" si="155"/>
        <v/>
      </c>
      <c r="AD180" s="209" t="str">
        <f t="shared" si="156"/>
        <v/>
      </c>
      <c r="AE180" s="84" t="str">
        <f t="shared" si="157"/>
        <v/>
      </c>
      <c r="AF180" s="210" t="str">
        <f t="shared" si="158"/>
        <v/>
      </c>
      <c r="AG180" s="64"/>
      <c r="AH180" s="64"/>
      <c r="AI180" s="64"/>
      <c r="AJ180" s="64"/>
      <c r="AK180" s="64"/>
      <c r="AL180" s="64"/>
      <c r="AM180" s="64"/>
      <c r="AN180" s="64"/>
      <c r="AO180" s="64"/>
      <c r="AP180" s="64"/>
      <c r="AQ180" s="64"/>
    </row>
    <row r="181" spans="1:43" ht="18" customHeight="1" x14ac:dyDescent="0.3">
      <c r="A181" s="35"/>
      <c r="B181" s="69" t="str">
        <f>B171</f>
        <v>A-17</v>
      </c>
      <c r="C181" s="93"/>
      <c r="D181" s="92"/>
      <c r="E181" s="91"/>
      <c r="F181" s="452"/>
      <c r="G181" s="403"/>
      <c r="H181" s="403"/>
      <c r="I181" s="438"/>
      <c r="J181" s="82"/>
      <c r="K181" s="69" t="str">
        <f>K171</f>
        <v>A-18</v>
      </c>
      <c r="L181" s="93"/>
      <c r="M181" s="92"/>
      <c r="N181" s="91"/>
      <c r="O181" s="452"/>
      <c r="P181" s="403"/>
      <c r="Q181" s="403"/>
      <c r="R181" s="438"/>
      <c r="S181" s="64"/>
      <c r="T181" s="87"/>
      <c r="U181" s="84" t="str">
        <f t="shared" si="151"/>
        <v/>
      </c>
      <c r="V181" s="84" t="str">
        <f t="shared" si="152"/>
        <v/>
      </c>
      <c r="W181" s="209" t="str">
        <f t="shared" si="148"/>
        <v/>
      </c>
      <c r="X181" s="84" t="str">
        <f t="shared" si="149"/>
        <v/>
      </c>
      <c r="Y181" s="210" t="str">
        <f t="shared" si="150"/>
        <v/>
      </c>
      <c r="Z181" s="64"/>
      <c r="AA181" s="87" t="str">
        <f t="shared" si="153"/>
        <v/>
      </c>
      <c r="AB181" s="84" t="str">
        <f t="shared" si="154"/>
        <v/>
      </c>
      <c r="AC181" s="84" t="str">
        <f t="shared" si="155"/>
        <v/>
      </c>
      <c r="AD181" s="209" t="str">
        <f t="shared" si="156"/>
        <v/>
      </c>
      <c r="AE181" s="84" t="str">
        <f t="shared" si="157"/>
        <v/>
      </c>
      <c r="AF181" s="210" t="str">
        <f t="shared" si="158"/>
        <v/>
      </c>
      <c r="AG181" s="64"/>
      <c r="AH181" s="64"/>
      <c r="AI181" s="64"/>
      <c r="AJ181" s="64"/>
      <c r="AK181" s="64"/>
      <c r="AL181" s="64"/>
      <c r="AM181" s="64"/>
      <c r="AN181" s="64"/>
      <c r="AO181" s="64"/>
      <c r="AP181" s="64"/>
      <c r="AQ181" s="64"/>
    </row>
    <row r="182" spans="1:43" ht="18" customHeight="1" x14ac:dyDescent="0.3">
      <c r="A182" s="35"/>
      <c r="B182" s="69" t="str">
        <f>B171</f>
        <v>A-17</v>
      </c>
      <c r="C182" s="93"/>
      <c r="D182" s="92"/>
      <c r="E182" s="91"/>
      <c r="F182" s="452"/>
      <c r="G182" s="403"/>
      <c r="H182" s="403"/>
      <c r="I182" s="438"/>
      <c r="J182" s="82"/>
      <c r="K182" s="69" t="str">
        <f>K171</f>
        <v>A-18</v>
      </c>
      <c r="L182" s="93"/>
      <c r="M182" s="92"/>
      <c r="N182" s="91"/>
      <c r="O182" s="452"/>
      <c r="P182" s="403"/>
      <c r="Q182" s="403"/>
      <c r="R182" s="438"/>
      <c r="S182" s="64"/>
      <c r="T182" s="87"/>
      <c r="U182" s="84" t="str">
        <f t="shared" si="151"/>
        <v/>
      </c>
      <c r="V182" s="84" t="str">
        <f t="shared" si="152"/>
        <v/>
      </c>
      <c r="W182" s="209" t="str">
        <f t="shared" si="148"/>
        <v/>
      </c>
      <c r="X182" s="84" t="str">
        <f t="shared" si="149"/>
        <v/>
      </c>
      <c r="Y182" s="210" t="str">
        <f t="shared" si="150"/>
        <v/>
      </c>
      <c r="Z182" s="64"/>
      <c r="AA182" s="87" t="str">
        <f t="shared" si="153"/>
        <v/>
      </c>
      <c r="AB182" s="84" t="str">
        <f t="shared" si="154"/>
        <v/>
      </c>
      <c r="AC182" s="84" t="str">
        <f t="shared" si="155"/>
        <v/>
      </c>
      <c r="AD182" s="209" t="str">
        <f t="shared" si="156"/>
        <v/>
      </c>
      <c r="AE182" s="84" t="str">
        <f t="shared" si="157"/>
        <v/>
      </c>
      <c r="AF182" s="210" t="str">
        <f t="shared" si="158"/>
        <v/>
      </c>
      <c r="AG182" s="64"/>
      <c r="AH182" s="64"/>
      <c r="AI182" s="64"/>
      <c r="AJ182" s="64"/>
      <c r="AK182" s="64"/>
      <c r="AL182" s="64"/>
      <c r="AM182" s="64"/>
      <c r="AN182" s="64"/>
      <c r="AO182" s="64"/>
      <c r="AP182" s="64"/>
      <c r="AQ182" s="64"/>
    </row>
    <row r="183" spans="1:43" ht="18" customHeight="1" x14ac:dyDescent="0.3">
      <c r="A183" s="35"/>
      <c r="B183" s="69" t="str">
        <f>B171</f>
        <v>A-17</v>
      </c>
      <c r="C183" s="93"/>
      <c r="D183" s="92"/>
      <c r="E183" s="91"/>
      <c r="F183" s="452"/>
      <c r="G183" s="403"/>
      <c r="H183" s="403"/>
      <c r="I183" s="438"/>
      <c r="J183" s="82"/>
      <c r="K183" s="69" t="str">
        <f>K171</f>
        <v>A-18</v>
      </c>
      <c r="L183" s="93"/>
      <c r="M183" s="92"/>
      <c r="N183" s="91"/>
      <c r="O183" s="452"/>
      <c r="P183" s="403"/>
      <c r="Q183" s="403"/>
      <c r="R183" s="438"/>
      <c r="S183" s="64"/>
      <c r="T183" s="87"/>
      <c r="U183" s="84" t="str">
        <f t="shared" si="151"/>
        <v/>
      </c>
      <c r="V183" s="84" t="str">
        <f t="shared" si="152"/>
        <v/>
      </c>
      <c r="W183" s="209" t="str">
        <f t="shared" si="148"/>
        <v/>
      </c>
      <c r="X183" s="84" t="str">
        <f t="shared" si="149"/>
        <v/>
      </c>
      <c r="Y183" s="210" t="str">
        <f t="shared" si="150"/>
        <v/>
      </c>
      <c r="Z183" s="64"/>
      <c r="AA183" s="87" t="str">
        <f t="shared" si="153"/>
        <v/>
      </c>
      <c r="AB183" s="84" t="str">
        <f t="shared" si="154"/>
        <v/>
      </c>
      <c r="AC183" s="84" t="str">
        <f t="shared" si="155"/>
        <v/>
      </c>
      <c r="AD183" s="209" t="str">
        <f t="shared" si="156"/>
        <v/>
      </c>
      <c r="AE183" s="84" t="str">
        <f t="shared" si="157"/>
        <v/>
      </c>
      <c r="AF183" s="210" t="str">
        <f t="shared" si="158"/>
        <v/>
      </c>
      <c r="AG183" s="64"/>
      <c r="AH183" s="64"/>
      <c r="AI183" s="64"/>
      <c r="AJ183" s="64"/>
      <c r="AK183" s="64"/>
      <c r="AL183" s="64"/>
      <c r="AM183" s="64"/>
      <c r="AN183" s="64"/>
      <c r="AO183" s="64"/>
      <c r="AP183" s="64"/>
      <c r="AQ183" s="64"/>
    </row>
    <row r="184" spans="1:43" ht="18" customHeight="1" x14ac:dyDescent="0.3">
      <c r="A184" s="35"/>
      <c r="B184" s="69" t="str">
        <f>B171</f>
        <v>A-17</v>
      </c>
      <c r="C184" s="93"/>
      <c r="D184" s="92"/>
      <c r="E184" s="91"/>
      <c r="F184" s="452"/>
      <c r="G184" s="403"/>
      <c r="H184" s="403"/>
      <c r="I184" s="438"/>
      <c r="J184" s="82"/>
      <c r="K184" s="69" t="str">
        <f>K171</f>
        <v>A-18</v>
      </c>
      <c r="L184" s="93"/>
      <c r="M184" s="92"/>
      <c r="N184" s="91"/>
      <c r="O184" s="452"/>
      <c r="P184" s="403"/>
      <c r="Q184" s="403"/>
      <c r="R184" s="438"/>
      <c r="S184" s="64"/>
      <c r="T184" s="87"/>
      <c r="U184" s="84" t="str">
        <f t="shared" si="151"/>
        <v/>
      </c>
      <c r="V184" s="84" t="str">
        <f t="shared" si="152"/>
        <v/>
      </c>
      <c r="W184" s="209" t="str">
        <f t="shared" si="148"/>
        <v/>
      </c>
      <c r="X184" s="84" t="str">
        <f t="shared" si="149"/>
        <v/>
      </c>
      <c r="Y184" s="210" t="str">
        <f t="shared" si="150"/>
        <v/>
      </c>
      <c r="Z184" s="64"/>
      <c r="AA184" s="87" t="str">
        <f t="shared" si="153"/>
        <v/>
      </c>
      <c r="AB184" s="84" t="str">
        <f t="shared" si="154"/>
        <v/>
      </c>
      <c r="AC184" s="84" t="str">
        <f t="shared" si="155"/>
        <v/>
      </c>
      <c r="AD184" s="209" t="str">
        <f t="shared" si="156"/>
        <v/>
      </c>
      <c r="AE184" s="84" t="str">
        <f t="shared" si="157"/>
        <v/>
      </c>
      <c r="AF184" s="210" t="str">
        <f t="shared" si="158"/>
        <v/>
      </c>
      <c r="AG184" s="64"/>
      <c r="AH184" s="64"/>
      <c r="AI184" s="64"/>
      <c r="AJ184" s="64"/>
      <c r="AK184" s="64"/>
      <c r="AL184" s="64"/>
      <c r="AM184" s="64"/>
      <c r="AN184" s="64"/>
      <c r="AO184" s="64"/>
      <c r="AP184" s="64"/>
      <c r="AQ184" s="64"/>
    </row>
    <row r="185" spans="1:43" ht="18" customHeight="1" x14ac:dyDescent="0.3">
      <c r="A185" s="35"/>
      <c r="B185" s="69" t="str">
        <f>B171</f>
        <v>A-17</v>
      </c>
      <c r="C185" s="93"/>
      <c r="D185" s="92"/>
      <c r="E185" s="91"/>
      <c r="F185" s="452"/>
      <c r="G185" s="403"/>
      <c r="H185" s="403"/>
      <c r="I185" s="438"/>
      <c r="J185" s="82"/>
      <c r="K185" s="69" t="str">
        <f>K171</f>
        <v>A-18</v>
      </c>
      <c r="L185" s="93"/>
      <c r="M185" s="92"/>
      <c r="N185" s="91"/>
      <c r="O185" s="452"/>
      <c r="P185" s="403"/>
      <c r="Q185" s="403"/>
      <c r="R185" s="438"/>
      <c r="S185" s="64"/>
      <c r="T185" s="87"/>
      <c r="U185" s="84" t="str">
        <f t="shared" si="151"/>
        <v/>
      </c>
      <c r="V185" s="84" t="str">
        <f t="shared" si="152"/>
        <v/>
      </c>
      <c r="W185" s="209" t="str">
        <f t="shared" si="148"/>
        <v/>
      </c>
      <c r="X185" s="84" t="str">
        <f t="shared" si="149"/>
        <v/>
      </c>
      <c r="Y185" s="210" t="str">
        <f t="shared" si="150"/>
        <v/>
      </c>
      <c r="Z185" s="64"/>
      <c r="AA185" s="87" t="str">
        <f t="shared" si="153"/>
        <v/>
      </c>
      <c r="AB185" s="84" t="str">
        <f t="shared" si="154"/>
        <v/>
      </c>
      <c r="AC185" s="84" t="str">
        <f t="shared" si="155"/>
        <v/>
      </c>
      <c r="AD185" s="209" t="str">
        <f t="shared" si="156"/>
        <v/>
      </c>
      <c r="AE185" s="84" t="str">
        <f t="shared" si="157"/>
        <v/>
      </c>
      <c r="AF185" s="210" t="str">
        <f t="shared" si="158"/>
        <v/>
      </c>
      <c r="AG185" s="64"/>
      <c r="AH185" s="64"/>
      <c r="AI185" s="64"/>
      <c r="AJ185" s="64"/>
      <c r="AK185" s="64"/>
      <c r="AL185" s="64"/>
      <c r="AM185" s="64"/>
      <c r="AN185" s="64"/>
      <c r="AO185" s="64"/>
      <c r="AP185" s="64"/>
      <c r="AQ185" s="64"/>
    </row>
    <row r="186" spans="1:43" ht="18" customHeight="1" x14ac:dyDescent="0.3">
      <c r="A186" s="35"/>
      <c r="B186" s="69" t="str">
        <f>B171</f>
        <v>A-17</v>
      </c>
      <c r="C186" s="93"/>
      <c r="D186" s="92"/>
      <c r="E186" s="91"/>
      <c r="F186" s="452"/>
      <c r="G186" s="403"/>
      <c r="H186" s="403"/>
      <c r="I186" s="438"/>
      <c r="J186" s="82"/>
      <c r="K186" s="69" t="str">
        <f>K171</f>
        <v>A-18</v>
      </c>
      <c r="L186" s="93"/>
      <c r="M186" s="92"/>
      <c r="N186" s="91"/>
      <c r="O186" s="452"/>
      <c r="P186" s="403"/>
      <c r="Q186" s="403"/>
      <c r="R186" s="438"/>
      <c r="S186" s="64"/>
      <c r="T186" s="87"/>
      <c r="U186" s="84" t="str">
        <f t="shared" si="151"/>
        <v/>
      </c>
      <c r="V186" s="84" t="str">
        <f t="shared" si="152"/>
        <v/>
      </c>
      <c r="W186" s="209" t="str">
        <f t="shared" si="148"/>
        <v/>
      </c>
      <c r="X186" s="84" t="str">
        <f t="shared" si="149"/>
        <v/>
      </c>
      <c r="Y186" s="210" t="str">
        <f t="shared" si="150"/>
        <v/>
      </c>
      <c r="Z186" s="64"/>
      <c r="AA186" s="87" t="str">
        <f t="shared" si="153"/>
        <v/>
      </c>
      <c r="AB186" s="84" t="str">
        <f t="shared" si="154"/>
        <v/>
      </c>
      <c r="AC186" s="84" t="str">
        <f t="shared" si="155"/>
        <v/>
      </c>
      <c r="AD186" s="209" t="str">
        <f t="shared" si="156"/>
        <v/>
      </c>
      <c r="AE186" s="84" t="str">
        <f t="shared" si="157"/>
        <v/>
      </c>
      <c r="AF186" s="210" t="str">
        <f t="shared" si="158"/>
        <v/>
      </c>
      <c r="AG186" s="64"/>
      <c r="AH186" s="64"/>
      <c r="AI186" s="64"/>
      <c r="AJ186" s="64"/>
      <c r="AK186" s="64"/>
      <c r="AL186" s="64"/>
      <c r="AM186" s="64"/>
      <c r="AN186" s="64"/>
      <c r="AO186" s="64"/>
      <c r="AP186" s="64"/>
      <c r="AQ186" s="64"/>
    </row>
    <row r="187" spans="1:43" ht="18" customHeight="1" x14ac:dyDescent="0.3">
      <c r="A187" s="35"/>
      <c r="B187" s="69" t="str">
        <f>B171</f>
        <v>A-17</v>
      </c>
      <c r="C187" s="93"/>
      <c r="D187" s="92"/>
      <c r="E187" s="91"/>
      <c r="F187" s="452"/>
      <c r="G187" s="403"/>
      <c r="H187" s="403"/>
      <c r="I187" s="438"/>
      <c r="J187" s="82"/>
      <c r="K187" s="69" t="str">
        <f>K171</f>
        <v>A-18</v>
      </c>
      <c r="L187" s="93"/>
      <c r="M187" s="92"/>
      <c r="N187" s="91"/>
      <c r="O187" s="452"/>
      <c r="P187" s="403"/>
      <c r="Q187" s="403"/>
      <c r="R187" s="438"/>
      <c r="S187" s="64"/>
      <c r="T187" s="87"/>
      <c r="U187" s="84" t="str">
        <f t="shared" si="151"/>
        <v/>
      </c>
      <c r="V187" s="84" t="str">
        <f t="shared" si="152"/>
        <v/>
      </c>
      <c r="W187" s="209" t="str">
        <f t="shared" si="148"/>
        <v/>
      </c>
      <c r="X187" s="84" t="str">
        <f t="shared" si="149"/>
        <v/>
      </c>
      <c r="Y187" s="210" t="str">
        <f t="shared" si="150"/>
        <v/>
      </c>
      <c r="Z187" s="64"/>
      <c r="AA187" s="87" t="str">
        <f t="shared" si="153"/>
        <v/>
      </c>
      <c r="AB187" s="84" t="str">
        <f t="shared" si="154"/>
        <v/>
      </c>
      <c r="AC187" s="84" t="str">
        <f t="shared" si="155"/>
        <v/>
      </c>
      <c r="AD187" s="209" t="str">
        <f t="shared" si="156"/>
        <v/>
      </c>
      <c r="AE187" s="84" t="str">
        <f t="shared" si="157"/>
        <v/>
      </c>
      <c r="AF187" s="210" t="str">
        <f t="shared" si="158"/>
        <v/>
      </c>
      <c r="AG187" s="64"/>
      <c r="AH187" s="64"/>
      <c r="AI187" s="64"/>
      <c r="AJ187" s="64"/>
      <c r="AK187" s="64"/>
      <c r="AL187" s="64"/>
      <c r="AM187" s="64"/>
      <c r="AN187" s="64"/>
      <c r="AO187" s="64"/>
      <c r="AP187" s="64"/>
      <c r="AQ187" s="64"/>
    </row>
    <row r="188" spans="1:43" ht="18" customHeight="1" x14ac:dyDescent="0.3">
      <c r="A188" s="35"/>
      <c r="B188" s="69" t="str">
        <f>B171</f>
        <v>A-17</v>
      </c>
      <c r="C188" s="93"/>
      <c r="D188" s="92"/>
      <c r="E188" s="91"/>
      <c r="F188" s="452"/>
      <c r="G188" s="403"/>
      <c r="H188" s="403"/>
      <c r="I188" s="438"/>
      <c r="J188" s="82"/>
      <c r="K188" s="69" t="str">
        <f>K171</f>
        <v>A-18</v>
      </c>
      <c r="L188" s="93"/>
      <c r="M188" s="92"/>
      <c r="N188" s="91"/>
      <c r="O188" s="452"/>
      <c r="P188" s="403"/>
      <c r="Q188" s="403"/>
      <c r="R188" s="438"/>
      <c r="S188" s="64"/>
      <c r="T188" s="87"/>
      <c r="U188" s="84" t="str">
        <f t="shared" si="151"/>
        <v/>
      </c>
      <c r="V188" s="84" t="str">
        <f t="shared" si="152"/>
        <v/>
      </c>
      <c r="W188" s="209" t="str">
        <f t="shared" si="148"/>
        <v/>
      </c>
      <c r="X188" s="84" t="str">
        <f t="shared" si="149"/>
        <v/>
      </c>
      <c r="Y188" s="210" t="str">
        <f t="shared" si="150"/>
        <v/>
      </c>
      <c r="Z188" s="64"/>
      <c r="AA188" s="87" t="str">
        <f t="shared" si="153"/>
        <v/>
      </c>
      <c r="AB188" s="84" t="str">
        <f t="shared" si="154"/>
        <v/>
      </c>
      <c r="AC188" s="84" t="str">
        <f t="shared" si="155"/>
        <v/>
      </c>
      <c r="AD188" s="209" t="str">
        <f t="shared" si="156"/>
        <v/>
      </c>
      <c r="AE188" s="84" t="str">
        <f t="shared" si="157"/>
        <v/>
      </c>
      <c r="AF188" s="210" t="str">
        <f t="shared" si="158"/>
        <v/>
      </c>
      <c r="AG188" s="64"/>
      <c r="AH188" s="64"/>
      <c r="AI188" s="64"/>
      <c r="AJ188" s="64"/>
      <c r="AK188" s="64"/>
      <c r="AL188" s="64"/>
      <c r="AM188" s="64"/>
      <c r="AN188" s="64"/>
      <c r="AO188" s="64"/>
      <c r="AP188" s="64"/>
      <c r="AQ188" s="64"/>
    </row>
    <row r="189" spans="1:43" ht="18" customHeight="1" x14ac:dyDescent="0.3">
      <c r="A189" s="35"/>
      <c r="B189" s="69" t="str">
        <f>B171</f>
        <v>A-17</v>
      </c>
      <c r="C189" s="93"/>
      <c r="D189" s="92"/>
      <c r="E189" s="91"/>
      <c r="F189" s="452"/>
      <c r="G189" s="403"/>
      <c r="H189" s="403"/>
      <c r="I189" s="438"/>
      <c r="J189" s="82"/>
      <c r="K189" s="69" t="str">
        <f>K171</f>
        <v>A-18</v>
      </c>
      <c r="L189" s="93"/>
      <c r="M189" s="92"/>
      <c r="N189" s="91"/>
      <c r="O189" s="452"/>
      <c r="P189" s="403"/>
      <c r="Q189" s="403"/>
      <c r="R189" s="438"/>
      <c r="S189" s="64"/>
      <c r="T189" s="87"/>
      <c r="U189" s="84" t="str">
        <f t="shared" si="151"/>
        <v/>
      </c>
      <c r="V189" s="84" t="str">
        <f t="shared" si="152"/>
        <v/>
      </c>
      <c r="W189" s="209" t="str">
        <f t="shared" si="148"/>
        <v/>
      </c>
      <c r="X189" s="84" t="str">
        <f t="shared" si="149"/>
        <v/>
      </c>
      <c r="Y189" s="210" t="str">
        <f t="shared" si="150"/>
        <v/>
      </c>
      <c r="Z189" s="64"/>
      <c r="AA189" s="87" t="str">
        <f t="shared" si="153"/>
        <v/>
      </c>
      <c r="AB189" s="84" t="str">
        <f t="shared" si="154"/>
        <v/>
      </c>
      <c r="AC189" s="84" t="str">
        <f t="shared" si="155"/>
        <v/>
      </c>
      <c r="AD189" s="209" t="str">
        <f t="shared" si="156"/>
        <v/>
      </c>
      <c r="AE189" s="84" t="str">
        <f t="shared" si="157"/>
        <v/>
      </c>
      <c r="AF189" s="210" t="str">
        <f t="shared" si="158"/>
        <v/>
      </c>
      <c r="AG189" s="64"/>
      <c r="AH189" s="64"/>
      <c r="AI189" s="64"/>
      <c r="AJ189" s="64"/>
      <c r="AK189" s="64"/>
      <c r="AL189" s="64"/>
      <c r="AM189" s="64"/>
      <c r="AN189" s="64"/>
      <c r="AO189" s="64"/>
      <c r="AP189" s="64"/>
      <c r="AQ189" s="64"/>
    </row>
    <row r="190" spans="1:43" ht="18" customHeight="1" x14ac:dyDescent="0.3">
      <c r="A190" s="35"/>
      <c r="B190" s="69" t="str">
        <f>B171</f>
        <v>A-17</v>
      </c>
      <c r="C190" s="81"/>
      <c r="D190" s="80"/>
      <c r="E190" s="79"/>
      <c r="F190" s="457"/>
      <c r="G190" s="467"/>
      <c r="H190" s="467"/>
      <c r="I190" s="446"/>
      <c r="J190" s="82"/>
      <c r="K190" s="69" t="str">
        <f>K171</f>
        <v>A-18</v>
      </c>
      <c r="L190" s="81"/>
      <c r="M190" s="80"/>
      <c r="N190" s="79"/>
      <c r="O190" s="457"/>
      <c r="P190" s="467"/>
      <c r="Q190" s="467"/>
      <c r="R190" s="446"/>
      <c r="S190" s="64"/>
      <c r="T190" s="87"/>
      <c r="U190" s="84" t="str">
        <f t="shared" si="151"/>
        <v/>
      </c>
      <c r="V190" s="84" t="str">
        <f t="shared" si="152"/>
        <v/>
      </c>
      <c r="W190" s="209" t="str">
        <f t="shared" si="148"/>
        <v/>
      </c>
      <c r="X190" s="84" t="str">
        <f t="shared" si="149"/>
        <v/>
      </c>
      <c r="Y190" s="210" t="str">
        <f t="shared" si="150"/>
        <v/>
      </c>
      <c r="Z190" s="64"/>
      <c r="AA190" s="87" t="str">
        <f t="shared" si="153"/>
        <v/>
      </c>
      <c r="AB190" s="84" t="str">
        <f t="shared" si="154"/>
        <v/>
      </c>
      <c r="AC190" s="84" t="str">
        <f t="shared" si="155"/>
        <v/>
      </c>
      <c r="AD190" s="209" t="str">
        <f t="shared" si="156"/>
        <v/>
      </c>
      <c r="AE190" s="84" t="str">
        <f t="shared" si="157"/>
        <v/>
      </c>
      <c r="AF190" s="210" t="str">
        <f t="shared" si="158"/>
        <v/>
      </c>
      <c r="AG190" s="64"/>
      <c r="AH190" s="64"/>
      <c r="AI190" s="64"/>
      <c r="AJ190" s="64"/>
      <c r="AK190" s="64"/>
      <c r="AL190" s="64"/>
      <c r="AM190" s="64"/>
      <c r="AN190" s="64"/>
      <c r="AO190" s="64"/>
      <c r="AP190" s="64"/>
      <c r="AQ190" s="64"/>
    </row>
    <row r="191" spans="1:43" ht="18" customHeight="1" thickBot="1" x14ac:dyDescent="0.35">
      <c r="A191" s="35"/>
      <c r="B191" s="115" t="s">
        <v>263</v>
      </c>
      <c r="C191" s="215" t="s">
        <v>263</v>
      </c>
      <c r="D191" s="111"/>
      <c r="E191" s="110"/>
      <c r="F191" s="110"/>
      <c r="G191" s="110"/>
      <c r="H191" s="217">
        <f>AI31</f>
        <v>1</v>
      </c>
      <c r="I191" s="109">
        <f>AJ31</f>
        <v>1</v>
      </c>
      <c r="J191" s="114"/>
      <c r="K191" s="113" t="s">
        <v>264</v>
      </c>
      <c r="L191" s="215" t="s">
        <v>264</v>
      </c>
      <c r="M191" s="111"/>
      <c r="N191" s="110"/>
      <c r="O191" s="110"/>
      <c r="P191" s="110"/>
      <c r="Q191" s="217">
        <f>AI32</f>
        <v>1</v>
      </c>
      <c r="R191" s="109">
        <f>AJ32</f>
        <v>1</v>
      </c>
      <c r="S191" s="64"/>
      <c r="T191" s="104"/>
      <c r="U191" s="102"/>
      <c r="V191" s="101"/>
      <c r="W191" s="102"/>
      <c r="X191" s="102"/>
      <c r="Y191" s="211"/>
      <c r="Z191" s="64"/>
      <c r="AA191" s="104"/>
      <c r="AB191" s="102"/>
      <c r="AC191" s="101"/>
      <c r="AD191" s="102"/>
      <c r="AE191" s="102"/>
      <c r="AF191" s="211"/>
      <c r="AG191" s="64"/>
      <c r="AH191" s="64"/>
      <c r="AI191" s="64"/>
      <c r="AJ191" s="64"/>
      <c r="AK191" s="64"/>
      <c r="AL191" s="64"/>
      <c r="AM191" s="64"/>
      <c r="AN191" s="64"/>
      <c r="AO191" s="64"/>
      <c r="AP191" s="64"/>
      <c r="AQ191" s="64"/>
    </row>
    <row r="192" spans="1:43" ht="18" customHeight="1" thickBot="1" x14ac:dyDescent="0.4">
      <c r="A192" s="35"/>
      <c r="B192" s="69" t="str">
        <f>B191</f>
        <v>A-19</v>
      </c>
      <c r="C192" s="107" t="s">
        <v>46</v>
      </c>
      <c r="D192" s="174" t="s">
        <v>154</v>
      </c>
      <c r="E192" s="175" t="s">
        <v>153</v>
      </c>
      <c r="F192" s="453" t="s">
        <v>45</v>
      </c>
      <c r="G192" s="453"/>
      <c r="H192" s="453"/>
      <c r="I192" s="454"/>
      <c r="J192" s="108"/>
      <c r="K192" s="69" t="str">
        <f>K191</f>
        <v>A-20</v>
      </c>
      <c r="L192" s="107" t="s">
        <v>46</v>
      </c>
      <c r="M192" s="174" t="s">
        <v>154</v>
      </c>
      <c r="N192" s="175" t="s">
        <v>153</v>
      </c>
      <c r="O192" s="453" t="s">
        <v>45</v>
      </c>
      <c r="P192" s="453"/>
      <c r="Q192" s="453"/>
      <c r="R192" s="454"/>
      <c r="S192" s="64"/>
      <c r="T192" s="216" t="str">
        <f>C191</f>
        <v>A-19</v>
      </c>
      <c r="U192" s="133"/>
      <c r="V192" s="133"/>
      <c r="W192" s="216" t="str">
        <f>L191</f>
        <v>A-20</v>
      </c>
      <c r="X192" s="133"/>
      <c r="Y192" s="132"/>
      <c r="Z192" s="64"/>
      <c r="AA192" s="216" t="str">
        <f>C191</f>
        <v>A-19</v>
      </c>
      <c r="AB192" s="133"/>
      <c r="AC192" s="133"/>
      <c r="AD192" s="216" t="str">
        <f>L191</f>
        <v>A-20</v>
      </c>
      <c r="AE192" s="133"/>
      <c r="AF192" s="132"/>
      <c r="AG192" s="64"/>
      <c r="AH192" s="64"/>
      <c r="AI192" s="64"/>
      <c r="AJ192" s="64"/>
      <c r="AK192" s="64"/>
      <c r="AL192" s="64"/>
      <c r="AM192" s="64"/>
      <c r="AN192" s="64"/>
      <c r="AO192" s="64"/>
      <c r="AP192" s="64"/>
      <c r="AQ192" s="64"/>
    </row>
    <row r="193" spans="1:43" ht="18" customHeight="1" x14ac:dyDescent="0.3">
      <c r="A193" s="35"/>
      <c r="B193" s="69" t="str">
        <f>B191</f>
        <v>A-19</v>
      </c>
      <c r="C193" s="99"/>
      <c r="D193" s="98"/>
      <c r="E193" s="97"/>
      <c r="F193" s="468"/>
      <c r="G193" s="408"/>
      <c r="H193" s="408"/>
      <c r="I193" s="469"/>
      <c r="J193" s="82"/>
      <c r="K193" s="69" t="str">
        <f>K191</f>
        <v>A-20</v>
      </c>
      <c r="L193" s="99"/>
      <c r="M193" s="98"/>
      <c r="N193" s="97"/>
      <c r="O193" s="468"/>
      <c r="P193" s="408"/>
      <c r="Q193" s="408"/>
      <c r="R193" s="469"/>
      <c r="S193" s="64"/>
      <c r="T193" s="87" t="str">
        <f>IF(ISBLANK(D193),"",B193)</f>
        <v/>
      </c>
      <c r="U193" s="84" t="str">
        <f>IF(ISBLANK(D193),"",C193)</f>
        <v/>
      </c>
      <c r="V193" s="84" t="str">
        <f>IF(ISBLANK(D193),"",F193)</f>
        <v/>
      </c>
      <c r="W193" s="209" t="str">
        <f>IF(ISBLANK(M193),"",K193)</f>
        <v/>
      </c>
      <c r="X193" s="84" t="str">
        <f>IF(ISBLANK(M193),"",L193)</f>
        <v/>
      </c>
      <c r="Y193" s="210" t="str">
        <f>IF(ISBLANK(M193),"",O193)</f>
        <v/>
      </c>
      <c r="Z193" s="64"/>
      <c r="AA193" s="87" t="str">
        <f t="shared" ref="AA193:AA194" si="159">IF(ISBLANK(E193),"",B193)</f>
        <v/>
      </c>
      <c r="AB193" s="84" t="str">
        <f t="shared" ref="AB193:AB194" si="160">IF(ISBLANK(E193),"",L193)</f>
        <v/>
      </c>
      <c r="AC193" s="84" t="str">
        <f t="shared" ref="AC193:AC194" si="161">IF(ISBLANK(E193),"",F193)</f>
        <v/>
      </c>
      <c r="AD193" s="209" t="str">
        <f t="shared" ref="AD193:AD194" si="162">IF(ISBLANK(N193),"",K193)</f>
        <v/>
      </c>
      <c r="AE193" s="84" t="str">
        <f t="shared" ref="AE193:AE194" si="163">IF(ISBLANK(N193),"",L193)</f>
        <v/>
      </c>
      <c r="AF193" s="210" t="str">
        <f t="shared" ref="AF193:AF194" si="164">IF(ISBLANK(N193),"",O193)</f>
        <v/>
      </c>
      <c r="AG193" s="64"/>
      <c r="AH193" s="64"/>
      <c r="AI193" s="64"/>
      <c r="AJ193" s="64"/>
      <c r="AK193" s="64"/>
      <c r="AL193" s="64"/>
      <c r="AM193" s="64"/>
      <c r="AN193" s="64"/>
      <c r="AO193" s="64"/>
      <c r="AP193" s="64"/>
      <c r="AQ193" s="64"/>
    </row>
    <row r="194" spans="1:43" ht="18" customHeight="1" x14ac:dyDescent="0.3">
      <c r="A194" s="35"/>
      <c r="B194" s="69" t="str">
        <f>B191</f>
        <v>A-19</v>
      </c>
      <c r="C194" s="93"/>
      <c r="D194" s="92"/>
      <c r="E194" s="91"/>
      <c r="F194" s="452"/>
      <c r="G194" s="403"/>
      <c r="H194" s="403"/>
      <c r="I194" s="438"/>
      <c r="J194" s="82"/>
      <c r="K194" s="69" t="str">
        <f>K191</f>
        <v>A-20</v>
      </c>
      <c r="L194" s="93"/>
      <c r="M194" s="92"/>
      <c r="N194" s="91"/>
      <c r="O194" s="452"/>
      <c r="P194" s="403"/>
      <c r="Q194" s="403"/>
      <c r="R194" s="438"/>
      <c r="S194" s="64"/>
      <c r="T194" s="87" t="str">
        <f>IF(ISBLANK(D194),"",B194)</f>
        <v/>
      </c>
      <c r="U194" s="84" t="str">
        <f>IF(ISBLANK(D194),"",C194)</f>
        <v/>
      </c>
      <c r="V194" s="84" t="str">
        <f>IF(ISBLANK(D194),"",F194)</f>
        <v/>
      </c>
      <c r="W194" s="209" t="str">
        <f t="shared" ref="W194:W210" si="165">IF(ISBLANK(M194),"",K194)</f>
        <v/>
      </c>
      <c r="X194" s="84" t="str">
        <f t="shared" ref="X194:X210" si="166">IF(ISBLANK(M194),"",L194)</f>
        <v/>
      </c>
      <c r="Y194" s="210" t="str">
        <f t="shared" ref="Y194:Y210" si="167">IF(ISBLANK(M194),"",O194)</f>
        <v/>
      </c>
      <c r="Z194" s="64"/>
      <c r="AA194" s="87" t="str">
        <f t="shared" si="159"/>
        <v/>
      </c>
      <c r="AB194" s="84" t="str">
        <f t="shared" si="160"/>
        <v/>
      </c>
      <c r="AC194" s="84" t="str">
        <f t="shared" si="161"/>
        <v/>
      </c>
      <c r="AD194" s="209" t="str">
        <f t="shared" si="162"/>
        <v/>
      </c>
      <c r="AE194" s="84" t="str">
        <f t="shared" si="163"/>
        <v/>
      </c>
      <c r="AF194" s="210" t="str">
        <f t="shared" si="164"/>
        <v/>
      </c>
      <c r="AG194" s="64"/>
      <c r="AH194" s="64"/>
      <c r="AI194" s="64"/>
      <c r="AJ194" s="64"/>
      <c r="AK194" s="64"/>
      <c r="AL194" s="64"/>
      <c r="AM194" s="64"/>
      <c r="AN194" s="64"/>
      <c r="AO194" s="64"/>
      <c r="AP194" s="64"/>
      <c r="AQ194" s="64"/>
    </row>
    <row r="195" spans="1:43" ht="18" customHeight="1" x14ac:dyDescent="0.3">
      <c r="A195" s="35"/>
      <c r="B195" s="69" t="str">
        <f>B191</f>
        <v>A-19</v>
      </c>
      <c r="C195" s="93"/>
      <c r="D195" s="92"/>
      <c r="E195" s="91"/>
      <c r="F195" s="452"/>
      <c r="G195" s="403"/>
      <c r="H195" s="403"/>
      <c r="I195" s="438"/>
      <c r="J195" s="82"/>
      <c r="K195" s="69" t="str">
        <f>K191</f>
        <v>A-20</v>
      </c>
      <c r="L195" s="93"/>
      <c r="M195" s="92"/>
      <c r="N195" s="91"/>
      <c r="O195" s="452"/>
      <c r="P195" s="403"/>
      <c r="Q195" s="403"/>
      <c r="R195" s="438"/>
      <c r="S195" s="64"/>
      <c r="T195" s="87" t="str">
        <f>IF(ISBLANK(D195),"",B195)</f>
        <v/>
      </c>
      <c r="U195" s="84" t="str">
        <f t="shared" ref="U195:U210" si="168">IF(ISBLANK(D195),"",C195)</f>
        <v/>
      </c>
      <c r="V195" s="84" t="str">
        <f t="shared" ref="V195:V210" si="169">IF(ISBLANK(D195),"",F195)</f>
        <v/>
      </c>
      <c r="W195" s="209" t="str">
        <f t="shared" si="165"/>
        <v/>
      </c>
      <c r="X195" s="84" t="str">
        <f t="shared" si="166"/>
        <v/>
      </c>
      <c r="Y195" s="210" t="str">
        <f t="shared" si="167"/>
        <v/>
      </c>
      <c r="Z195" s="64"/>
      <c r="AA195" s="87" t="str">
        <f>IF(ISBLANK(E195),"",B195)</f>
        <v/>
      </c>
      <c r="AB195" s="84" t="str">
        <f>IF(ISBLANK(E195),"",L195)</f>
        <v/>
      </c>
      <c r="AC195" s="84" t="str">
        <f>IF(ISBLANK(E195),"",F195)</f>
        <v/>
      </c>
      <c r="AD195" s="209" t="str">
        <f>IF(ISBLANK(N195),"",K195)</f>
        <v/>
      </c>
      <c r="AE195" s="84" t="str">
        <f>IF(ISBLANK(N195),"",L195)</f>
        <v/>
      </c>
      <c r="AF195" s="210" t="str">
        <f>IF(ISBLANK(N195),"",O195)</f>
        <v/>
      </c>
      <c r="AG195" s="64"/>
      <c r="AH195" s="64"/>
      <c r="AI195" s="64"/>
      <c r="AJ195" s="64"/>
      <c r="AK195" s="64"/>
      <c r="AL195" s="64"/>
      <c r="AM195" s="64"/>
      <c r="AN195" s="64"/>
      <c r="AO195" s="64"/>
      <c r="AP195" s="64"/>
      <c r="AQ195" s="64"/>
    </row>
    <row r="196" spans="1:43" ht="18" customHeight="1" x14ac:dyDescent="0.3">
      <c r="A196" s="35"/>
      <c r="B196" s="69" t="str">
        <f>B191</f>
        <v>A-19</v>
      </c>
      <c r="C196" s="93"/>
      <c r="D196" s="92"/>
      <c r="E196" s="91"/>
      <c r="F196" s="452"/>
      <c r="G196" s="403"/>
      <c r="H196" s="403"/>
      <c r="I196" s="438"/>
      <c r="J196" s="82"/>
      <c r="K196" s="69" t="str">
        <f>K191</f>
        <v>A-20</v>
      </c>
      <c r="L196" s="93"/>
      <c r="M196" s="92"/>
      <c r="N196" s="91"/>
      <c r="O196" s="452"/>
      <c r="P196" s="403"/>
      <c r="Q196" s="403"/>
      <c r="R196" s="438"/>
      <c r="S196" s="64"/>
      <c r="T196" s="87" t="str">
        <f>IF(ISBLANK(D196),"",B196)</f>
        <v/>
      </c>
      <c r="U196" s="84" t="str">
        <f t="shared" si="168"/>
        <v/>
      </c>
      <c r="V196" s="84" t="str">
        <f t="shared" si="169"/>
        <v/>
      </c>
      <c r="W196" s="209" t="str">
        <f t="shared" si="165"/>
        <v/>
      </c>
      <c r="X196" s="84" t="str">
        <f t="shared" si="166"/>
        <v/>
      </c>
      <c r="Y196" s="210" t="str">
        <f t="shared" si="167"/>
        <v/>
      </c>
      <c r="Z196" s="64"/>
      <c r="AA196" s="87" t="str">
        <f t="shared" ref="AA196:AA210" si="170">IF(ISBLANK(E196),"",B196)</f>
        <v/>
      </c>
      <c r="AB196" s="84" t="str">
        <f t="shared" ref="AB196:AB210" si="171">IF(ISBLANK(E196),"",L196)</f>
        <v/>
      </c>
      <c r="AC196" s="84" t="str">
        <f t="shared" ref="AC196:AC210" si="172">IF(ISBLANK(E196),"",F196)</f>
        <v/>
      </c>
      <c r="AD196" s="209" t="str">
        <f t="shared" ref="AD196:AD210" si="173">IF(ISBLANK(N196),"",K196)</f>
        <v/>
      </c>
      <c r="AE196" s="84" t="str">
        <f t="shared" ref="AE196:AE210" si="174">IF(ISBLANK(N196),"",L196)</f>
        <v/>
      </c>
      <c r="AF196" s="210" t="str">
        <f t="shared" ref="AF196:AF210" si="175">IF(ISBLANK(N196),"",O196)</f>
        <v/>
      </c>
      <c r="AG196" s="64"/>
      <c r="AH196" s="64"/>
      <c r="AI196" s="64"/>
      <c r="AJ196" s="64"/>
      <c r="AK196" s="64"/>
      <c r="AL196" s="64"/>
      <c r="AM196" s="64"/>
      <c r="AN196" s="64"/>
      <c r="AO196" s="64"/>
      <c r="AP196" s="64"/>
      <c r="AQ196" s="64"/>
    </row>
    <row r="197" spans="1:43" ht="18" customHeight="1" x14ac:dyDescent="0.3">
      <c r="A197" s="35"/>
      <c r="B197" s="69" t="str">
        <f>B191</f>
        <v>A-19</v>
      </c>
      <c r="C197" s="93"/>
      <c r="D197" s="92"/>
      <c r="E197" s="91"/>
      <c r="F197" s="452"/>
      <c r="G197" s="403"/>
      <c r="H197" s="403"/>
      <c r="I197" s="438"/>
      <c r="J197" s="82"/>
      <c r="K197" s="69" t="str">
        <f>K191</f>
        <v>A-20</v>
      </c>
      <c r="L197" s="93"/>
      <c r="M197" s="92"/>
      <c r="N197" s="91"/>
      <c r="O197" s="452"/>
      <c r="P197" s="403"/>
      <c r="Q197" s="403"/>
      <c r="R197" s="438"/>
      <c r="S197" s="64"/>
      <c r="T197" s="87" t="str">
        <f>IF(ISBLANK(D197),"",B197)</f>
        <v/>
      </c>
      <c r="U197" s="84" t="str">
        <f t="shared" si="168"/>
        <v/>
      </c>
      <c r="V197" s="84" t="str">
        <f t="shared" si="169"/>
        <v/>
      </c>
      <c r="W197" s="209" t="str">
        <f t="shared" si="165"/>
        <v/>
      </c>
      <c r="X197" s="84" t="str">
        <f t="shared" si="166"/>
        <v/>
      </c>
      <c r="Y197" s="210" t="str">
        <f t="shared" si="167"/>
        <v/>
      </c>
      <c r="Z197" s="64"/>
      <c r="AA197" s="87" t="str">
        <f t="shared" si="170"/>
        <v/>
      </c>
      <c r="AB197" s="84" t="str">
        <f t="shared" si="171"/>
        <v/>
      </c>
      <c r="AC197" s="84" t="str">
        <f t="shared" si="172"/>
        <v/>
      </c>
      <c r="AD197" s="209" t="str">
        <f t="shared" si="173"/>
        <v/>
      </c>
      <c r="AE197" s="84" t="str">
        <f t="shared" si="174"/>
        <v/>
      </c>
      <c r="AF197" s="210" t="str">
        <f t="shared" si="175"/>
        <v/>
      </c>
      <c r="AG197" s="64"/>
      <c r="AH197" s="64"/>
      <c r="AI197" s="64"/>
      <c r="AJ197" s="64"/>
      <c r="AK197" s="64"/>
      <c r="AL197" s="64"/>
      <c r="AM197" s="64"/>
      <c r="AN197" s="64"/>
      <c r="AO197" s="64"/>
      <c r="AP197" s="64"/>
      <c r="AQ197" s="64"/>
    </row>
    <row r="198" spans="1:43" ht="18" customHeight="1" x14ac:dyDescent="0.3">
      <c r="A198" s="35"/>
      <c r="B198" s="69" t="str">
        <f>B191</f>
        <v>A-19</v>
      </c>
      <c r="C198" s="93"/>
      <c r="D198" s="92"/>
      <c r="E198" s="91"/>
      <c r="F198" s="452"/>
      <c r="G198" s="403"/>
      <c r="H198" s="403"/>
      <c r="I198" s="438"/>
      <c r="J198" s="82"/>
      <c r="K198" s="69" t="str">
        <f>K191</f>
        <v>A-20</v>
      </c>
      <c r="L198" s="93"/>
      <c r="M198" s="92"/>
      <c r="N198" s="91"/>
      <c r="O198" s="452"/>
      <c r="P198" s="403"/>
      <c r="Q198" s="403"/>
      <c r="R198" s="438"/>
      <c r="S198" s="64"/>
      <c r="T198" s="87"/>
      <c r="U198" s="84" t="str">
        <f t="shared" si="168"/>
        <v/>
      </c>
      <c r="V198" s="84" t="str">
        <f t="shared" si="169"/>
        <v/>
      </c>
      <c r="W198" s="209" t="str">
        <f t="shared" si="165"/>
        <v/>
      </c>
      <c r="X198" s="84" t="str">
        <f t="shared" si="166"/>
        <v/>
      </c>
      <c r="Y198" s="210" t="str">
        <f t="shared" si="167"/>
        <v/>
      </c>
      <c r="Z198" s="64"/>
      <c r="AA198" s="87" t="str">
        <f t="shared" si="170"/>
        <v/>
      </c>
      <c r="AB198" s="84" t="str">
        <f t="shared" si="171"/>
        <v/>
      </c>
      <c r="AC198" s="84" t="str">
        <f t="shared" si="172"/>
        <v/>
      </c>
      <c r="AD198" s="209" t="str">
        <f t="shared" si="173"/>
        <v/>
      </c>
      <c r="AE198" s="84" t="str">
        <f t="shared" si="174"/>
        <v/>
      </c>
      <c r="AF198" s="210" t="str">
        <f t="shared" si="175"/>
        <v/>
      </c>
      <c r="AG198" s="64"/>
      <c r="AH198" s="64"/>
      <c r="AI198" s="64"/>
      <c r="AJ198" s="64"/>
      <c r="AK198" s="64"/>
      <c r="AL198" s="64"/>
      <c r="AM198" s="64"/>
      <c r="AN198" s="64"/>
      <c r="AO198" s="64"/>
      <c r="AP198" s="64"/>
      <c r="AQ198" s="64"/>
    </row>
    <row r="199" spans="1:43" ht="18" customHeight="1" x14ac:dyDescent="0.3">
      <c r="A199" s="35"/>
      <c r="B199" s="69" t="str">
        <f>B191</f>
        <v>A-19</v>
      </c>
      <c r="C199" s="93"/>
      <c r="D199" s="92"/>
      <c r="E199" s="91"/>
      <c r="F199" s="452"/>
      <c r="G199" s="403"/>
      <c r="H199" s="403"/>
      <c r="I199" s="438"/>
      <c r="J199" s="82"/>
      <c r="K199" s="69" t="str">
        <f>K191</f>
        <v>A-20</v>
      </c>
      <c r="L199" s="93"/>
      <c r="M199" s="92"/>
      <c r="N199" s="91"/>
      <c r="O199" s="452"/>
      <c r="P199" s="403"/>
      <c r="Q199" s="403"/>
      <c r="R199" s="438"/>
      <c r="S199" s="64"/>
      <c r="T199" s="87"/>
      <c r="U199" s="84" t="str">
        <f t="shared" si="168"/>
        <v/>
      </c>
      <c r="V199" s="84" t="str">
        <f t="shared" si="169"/>
        <v/>
      </c>
      <c r="W199" s="209" t="str">
        <f t="shared" si="165"/>
        <v/>
      </c>
      <c r="X199" s="84" t="str">
        <f t="shared" si="166"/>
        <v/>
      </c>
      <c r="Y199" s="210" t="str">
        <f t="shared" si="167"/>
        <v/>
      </c>
      <c r="Z199" s="64"/>
      <c r="AA199" s="87" t="str">
        <f t="shared" si="170"/>
        <v/>
      </c>
      <c r="AB199" s="84" t="str">
        <f t="shared" si="171"/>
        <v/>
      </c>
      <c r="AC199" s="84" t="str">
        <f t="shared" si="172"/>
        <v/>
      </c>
      <c r="AD199" s="209" t="str">
        <f t="shared" si="173"/>
        <v/>
      </c>
      <c r="AE199" s="84" t="str">
        <f t="shared" si="174"/>
        <v/>
      </c>
      <c r="AF199" s="210" t="str">
        <f t="shared" si="175"/>
        <v/>
      </c>
      <c r="AG199" s="64"/>
      <c r="AH199" s="64"/>
      <c r="AI199" s="64"/>
      <c r="AJ199" s="64"/>
      <c r="AK199" s="64"/>
      <c r="AL199" s="64"/>
      <c r="AM199" s="64"/>
      <c r="AN199" s="64"/>
      <c r="AO199" s="64"/>
      <c r="AP199" s="64"/>
      <c r="AQ199" s="64"/>
    </row>
    <row r="200" spans="1:43" ht="18" customHeight="1" x14ac:dyDescent="0.3">
      <c r="A200" s="35"/>
      <c r="B200" s="69" t="str">
        <f>B191</f>
        <v>A-19</v>
      </c>
      <c r="C200" s="93"/>
      <c r="D200" s="92"/>
      <c r="E200" s="91"/>
      <c r="F200" s="452"/>
      <c r="G200" s="403"/>
      <c r="H200" s="403"/>
      <c r="I200" s="438"/>
      <c r="J200" s="82"/>
      <c r="K200" s="69" t="str">
        <f>K191</f>
        <v>A-20</v>
      </c>
      <c r="L200" s="93"/>
      <c r="M200" s="92"/>
      <c r="N200" s="91"/>
      <c r="O200" s="452"/>
      <c r="P200" s="403"/>
      <c r="Q200" s="403"/>
      <c r="R200" s="438"/>
      <c r="S200" s="64"/>
      <c r="T200" s="87"/>
      <c r="U200" s="84" t="str">
        <f t="shared" si="168"/>
        <v/>
      </c>
      <c r="V200" s="84" t="str">
        <f t="shared" si="169"/>
        <v/>
      </c>
      <c r="W200" s="209" t="str">
        <f t="shared" si="165"/>
        <v/>
      </c>
      <c r="X200" s="84" t="str">
        <f t="shared" si="166"/>
        <v/>
      </c>
      <c r="Y200" s="210" t="str">
        <f t="shared" si="167"/>
        <v/>
      </c>
      <c r="Z200" s="64"/>
      <c r="AA200" s="87" t="str">
        <f t="shared" si="170"/>
        <v/>
      </c>
      <c r="AB200" s="84" t="str">
        <f t="shared" si="171"/>
        <v/>
      </c>
      <c r="AC200" s="84" t="str">
        <f t="shared" si="172"/>
        <v/>
      </c>
      <c r="AD200" s="209" t="str">
        <f t="shared" si="173"/>
        <v/>
      </c>
      <c r="AE200" s="84" t="str">
        <f t="shared" si="174"/>
        <v/>
      </c>
      <c r="AF200" s="210" t="str">
        <f t="shared" si="175"/>
        <v/>
      </c>
      <c r="AG200" s="64"/>
      <c r="AH200" s="64"/>
      <c r="AI200" s="64"/>
      <c r="AJ200" s="64"/>
      <c r="AK200" s="64"/>
      <c r="AL200" s="64"/>
      <c r="AM200" s="64"/>
      <c r="AN200" s="64"/>
      <c r="AO200" s="64"/>
      <c r="AP200" s="64"/>
      <c r="AQ200" s="64"/>
    </row>
    <row r="201" spans="1:43" ht="18" customHeight="1" x14ac:dyDescent="0.3">
      <c r="A201" s="35"/>
      <c r="B201" s="69" t="str">
        <f>B191</f>
        <v>A-19</v>
      </c>
      <c r="C201" s="93"/>
      <c r="D201" s="92"/>
      <c r="E201" s="91"/>
      <c r="F201" s="452"/>
      <c r="G201" s="403"/>
      <c r="H201" s="403"/>
      <c r="I201" s="438"/>
      <c r="J201" s="82"/>
      <c r="K201" s="69" t="str">
        <f>K191</f>
        <v>A-20</v>
      </c>
      <c r="L201" s="93"/>
      <c r="M201" s="92"/>
      <c r="N201" s="91"/>
      <c r="O201" s="452"/>
      <c r="P201" s="403"/>
      <c r="Q201" s="403"/>
      <c r="R201" s="438"/>
      <c r="S201" s="64"/>
      <c r="T201" s="87"/>
      <c r="U201" s="84" t="str">
        <f t="shared" si="168"/>
        <v/>
      </c>
      <c r="V201" s="84" t="str">
        <f t="shared" si="169"/>
        <v/>
      </c>
      <c r="W201" s="209" t="str">
        <f t="shared" si="165"/>
        <v/>
      </c>
      <c r="X201" s="84" t="str">
        <f t="shared" si="166"/>
        <v/>
      </c>
      <c r="Y201" s="210" t="str">
        <f t="shared" si="167"/>
        <v/>
      </c>
      <c r="Z201" s="64"/>
      <c r="AA201" s="87" t="str">
        <f t="shared" si="170"/>
        <v/>
      </c>
      <c r="AB201" s="84" t="str">
        <f t="shared" si="171"/>
        <v/>
      </c>
      <c r="AC201" s="84" t="str">
        <f t="shared" si="172"/>
        <v/>
      </c>
      <c r="AD201" s="209" t="str">
        <f t="shared" si="173"/>
        <v/>
      </c>
      <c r="AE201" s="84" t="str">
        <f t="shared" si="174"/>
        <v/>
      </c>
      <c r="AF201" s="210" t="str">
        <f t="shared" si="175"/>
        <v/>
      </c>
      <c r="AG201" s="64"/>
      <c r="AH201" s="64"/>
      <c r="AI201" s="64"/>
      <c r="AJ201" s="64"/>
      <c r="AK201" s="64"/>
      <c r="AL201" s="64"/>
      <c r="AM201" s="64"/>
      <c r="AN201" s="64"/>
      <c r="AO201" s="64"/>
      <c r="AP201" s="64"/>
      <c r="AQ201" s="64"/>
    </row>
    <row r="202" spans="1:43" ht="18" customHeight="1" x14ac:dyDescent="0.3">
      <c r="A202" s="35"/>
      <c r="B202" s="69" t="str">
        <f>B191</f>
        <v>A-19</v>
      </c>
      <c r="C202" s="93"/>
      <c r="D202" s="92"/>
      <c r="E202" s="91"/>
      <c r="F202" s="452"/>
      <c r="G202" s="403"/>
      <c r="H202" s="403"/>
      <c r="I202" s="438"/>
      <c r="J202" s="82"/>
      <c r="K202" s="69" t="str">
        <f>K191</f>
        <v>A-20</v>
      </c>
      <c r="L202" s="93"/>
      <c r="M202" s="92"/>
      <c r="N202" s="91"/>
      <c r="O202" s="452"/>
      <c r="P202" s="403"/>
      <c r="Q202" s="403"/>
      <c r="R202" s="438"/>
      <c r="S202" s="64"/>
      <c r="T202" s="87"/>
      <c r="U202" s="84" t="str">
        <f t="shared" si="168"/>
        <v/>
      </c>
      <c r="V202" s="84" t="str">
        <f t="shared" si="169"/>
        <v/>
      </c>
      <c r="W202" s="209" t="str">
        <f t="shared" si="165"/>
        <v/>
      </c>
      <c r="X202" s="84" t="str">
        <f t="shared" si="166"/>
        <v/>
      </c>
      <c r="Y202" s="210" t="str">
        <f t="shared" si="167"/>
        <v/>
      </c>
      <c r="Z202" s="64"/>
      <c r="AA202" s="87" t="str">
        <f t="shared" si="170"/>
        <v/>
      </c>
      <c r="AB202" s="84" t="str">
        <f t="shared" si="171"/>
        <v/>
      </c>
      <c r="AC202" s="84" t="str">
        <f t="shared" si="172"/>
        <v/>
      </c>
      <c r="AD202" s="209" t="str">
        <f t="shared" si="173"/>
        <v/>
      </c>
      <c r="AE202" s="84" t="str">
        <f t="shared" si="174"/>
        <v/>
      </c>
      <c r="AF202" s="210" t="str">
        <f t="shared" si="175"/>
        <v/>
      </c>
      <c r="AG202" s="64"/>
      <c r="AH202" s="64"/>
      <c r="AI202" s="64"/>
      <c r="AJ202" s="64"/>
      <c r="AK202" s="64"/>
      <c r="AL202" s="64"/>
      <c r="AM202" s="64"/>
      <c r="AN202" s="64"/>
      <c r="AO202" s="64"/>
      <c r="AP202" s="64"/>
      <c r="AQ202" s="64"/>
    </row>
    <row r="203" spans="1:43" ht="18" customHeight="1" x14ac:dyDescent="0.3">
      <c r="A203" s="35"/>
      <c r="B203" s="69" t="str">
        <f>B191</f>
        <v>A-19</v>
      </c>
      <c r="C203" s="93"/>
      <c r="D203" s="92"/>
      <c r="E203" s="91"/>
      <c r="F203" s="452"/>
      <c r="G203" s="403"/>
      <c r="H203" s="403"/>
      <c r="I203" s="438"/>
      <c r="J203" s="82"/>
      <c r="K203" s="69" t="str">
        <f>K191</f>
        <v>A-20</v>
      </c>
      <c r="L203" s="93"/>
      <c r="M203" s="92"/>
      <c r="N203" s="91"/>
      <c r="O203" s="452"/>
      <c r="P203" s="403"/>
      <c r="Q203" s="403"/>
      <c r="R203" s="438"/>
      <c r="S203" s="64"/>
      <c r="T203" s="87"/>
      <c r="U203" s="84" t="str">
        <f t="shared" si="168"/>
        <v/>
      </c>
      <c r="V203" s="84" t="str">
        <f t="shared" si="169"/>
        <v/>
      </c>
      <c r="W203" s="209" t="str">
        <f t="shared" si="165"/>
        <v/>
      </c>
      <c r="X203" s="84" t="str">
        <f t="shared" si="166"/>
        <v/>
      </c>
      <c r="Y203" s="210" t="str">
        <f t="shared" si="167"/>
        <v/>
      </c>
      <c r="Z203" s="64"/>
      <c r="AA203" s="87" t="str">
        <f t="shared" si="170"/>
        <v/>
      </c>
      <c r="AB203" s="84" t="str">
        <f t="shared" si="171"/>
        <v/>
      </c>
      <c r="AC203" s="84" t="str">
        <f t="shared" si="172"/>
        <v/>
      </c>
      <c r="AD203" s="209" t="str">
        <f t="shared" si="173"/>
        <v/>
      </c>
      <c r="AE203" s="84" t="str">
        <f t="shared" si="174"/>
        <v/>
      </c>
      <c r="AF203" s="210" t="str">
        <f t="shared" si="175"/>
        <v/>
      </c>
      <c r="AG203" s="64"/>
      <c r="AH203" s="64"/>
      <c r="AI203" s="64"/>
      <c r="AJ203" s="64"/>
      <c r="AK203" s="64"/>
      <c r="AL203" s="64"/>
      <c r="AM203" s="64"/>
      <c r="AN203" s="64"/>
      <c r="AO203" s="64"/>
      <c r="AP203" s="64"/>
      <c r="AQ203" s="64"/>
    </row>
    <row r="204" spans="1:43" ht="18" customHeight="1" x14ac:dyDescent="0.3">
      <c r="A204" s="35"/>
      <c r="B204" s="69" t="str">
        <f>B191</f>
        <v>A-19</v>
      </c>
      <c r="C204" s="93"/>
      <c r="D204" s="92"/>
      <c r="E204" s="91"/>
      <c r="F204" s="452"/>
      <c r="G204" s="403"/>
      <c r="H204" s="403"/>
      <c r="I204" s="438"/>
      <c r="J204" s="82"/>
      <c r="K204" s="69" t="str">
        <f>K191</f>
        <v>A-20</v>
      </c>
      <c r="L204" s="93"/>
      <c r="M204" s="92"/>
      <c r="N204" s="91"/>
      <c r="O204" s="452"/>
      <c r="P204" s="403"/>
      <c r="Q204" s="403"/>
      <c r="R204" s="438"/>
      <c r="S204" s="64"/>
      <c r="T204" s="87"/>
      <c r="U204" s="84" t="str">
        <f t="shared" si="168"/>
        <v/>
      </c>
      <c r="V204" s="84" t="str">
        <f t="shared" si="169"/>
        <v/>
      </c>
      <c r="W204" s="209" t="str">
        <f t="shared" si="165"/>
        <v/>
      </c>
      <c r="X204" s="84" t="str">
        <f t="shared" si="166"/>
        <v/>
      </c>
      <c r="Y204" s="210" t="str">
        <f t="shared" si="167"/>
        <v/>
      </c>
      <c r="Z204" s="64"/>
      <c r="AA204" s="87" t="str">
        <f t="shared" si="170"/>
        <v/>
      </c>
      <c r="AB204" s="84" t="str">
        <f t="shared" si="171"/>
        <v/>
      </c>
      <c r="AC204" s="84" t="str">
        <f t="shared" si="172"/>
        <v/>
      </c>
      <c r="AD204" s="209" t="str">
        <f t="shared" si="173"/>
        <v/>
      </c>
      <c r="AE204" s="84" t="str">
        <f t="shared" si="174"/>
        <v/>
      </c>
      <c r="AF204" s="210" t="str">
        <f t="shared" si="175"/>
        <v/>
      </c>
      <c r="AG204" s="64"/>
      <c r="AH204" s="64"/>
      <c r="AI204" s="64"/>
      <c r="AJ204" s="64"/>
      <c r="AK204" s="64"/>
      <c r="AL204" s="64"/>
      <c r="AM204" s="64"/>
      <c r="AN204" s="64"/>
      <c r="AO204" s="64"/>
      <c r="AP204" s="64"/>
      <c r="AQ204" s="64"/>
    </row>
    <row r="205" spans="1:43" ht="18" customHeight="1" x14ac:dyDescent="0.3">
      <c r="A205" s="35"/>
      <c r="B205" s="69" t="str">
        <f>B191</f>
        <v>A-19</v>
      </c>
      <c r="C205" s="93"/>
      <c r="D205" s="92"/>
      <c r="E205" s="91"/>
      <c r="F205" s="452"/>
      <c r="G205" s="403"/>
      <c r="H205" s="403"/>
      <c r="I205" s="438"/>
      <c r="J205" s="82"/>
      <c r="K205" s="69" t="str">
        <f>K191</f>
        <v>A-20</v>
      </c>
      <c r="L205" s="93"/>
      <c r="M205" s="92"/>
      <c r="N205" s="91"/>
      <c r="O205" s="452"/>
      <c r="P205" s="403"/>
      <c r="Q205" s="403"/>
      <c r="R205" s="438"/>
      <c r="S205" s="64"/>
      <c r="T205" s="87"/>
      <c r="U205" s="84" t="str">
        <f t="shared" si="168"/>
        <v/>
      </c>
      <c r="V205" s="84" t="str">
        <f t="shared" si="169"/>
        <v/>
      </c>
      <c r="W205" s="209" t="str">
        <f t="shared" si="165"/>
        <v/>
      </c>
      <c r="X205" s="84" t="str">
        <f t="shared" si="166"/>
        <v/>
      </c>
      <c r="Y205" s="210" t="str">
        <f t="shared" si="167"/>
        <v/>
      </c>
      <c r="Z205" s="64"/>
      <c r="AA205" s="87" t="str">
        <f t="shared" si="170"/>
        <v/>
      </c>
      <c r="AB205" s="84" t="str">
        <f t="shared" si="171"/>
        <v/>
      </c>
      <c r="AC205" s="84" t="str">
        <f t="shared" si="172"/>
        <v/>
      </c>
      <c r="AD205" s="209" t="str">
        <f t="shared" si="173"/>
        <v/>
      </c>
      <c r="AE205" s="84" t="str">
        <f t="shared" si="174"/>
        <v/>
      </c>
      <c r="AF205" s="210" t="str">
        <f t="shared" si="175"/>
        <v/>
      </c>
      <c r="AG205" s="64"/>
      <c r="AH205" s="64"/>
      <c r="AI205" s="64"/>
      <c r="AJ205" s="64"/>
      <c r="AK205" s="64"/>
      <c r="AL205" s="64"/>
      <c r="AM205" s="64"/>
      <c r="AN205" s="64"/>
      <c r="AO205" s="64"/>
      <c r="AP205" s="64"/>
      <c r="AQ205" s="64"/>
    </row>
    <row r="206" spans="1:43" ht="18" customHeight="1" x14ac:dyDescent="0.3">
      <c r="A206" s="35"/>
      <c r="B206" s="69" t="str">
        <f>B191</f>
        <v>A-19</v>
      </c>
      <c r="C206" s="93"/>
      <c r="D206" s="92"/>
      <c r="E206" s="91"/>
      <c r="F206" s="452"/>
      <c r="G206" s="403"/>
      <c r="H206" s="403"/>
      <c r="I206" s="438"/>
      <c r="J206" s="82"/>
      <c r="K206" s="69" t="str">
        <f>K191</f>
        <v>A-20</v>
      </c>
      <c r="L206" s="93"/>
      <c r="M206" s="92"/>
      <c r="N206" s="91"/>
      <c r="O206" s="452"/>
      <c r="P206" s="403"/>
      <c r="Q206" s="403"/>
      <c r="R206" s="438"/>
      <c r="S206" s="64"/>
      <c r="T206" s="87"/>
      <c r="U206" s="84" t="str">
        <f t="shared" si="168"/>
        <v/>
      </c>
      <c r="V206" s="84" t="str">
        <f t="shared" si="169"/>
        <v/>
      </c>
      <c r="W206" s="209" t="str">
        <f t="shared" si="165"/>
        <v/>
      </c>
      <c r="X206" s="84" t="str">
        <f t="shared" si="166"/>
        <v/>
      </c>
      <c r="Y206" s="210" t="str">
        <f t="shared" si="167"/>
        <v/>
      </c>
      <c r="Z206" s="64"/>
      <c r="AA206" s="87" t="str">
        <f t="shared" si="170"/>
        <v/>
      </c>
      <c r="AB206" s="84" t="str">
        <f t="shared" si="171"/>
        <v/>
      </c>
      <c r="AC206" s="84" t="str">
        <f t="shared" si="172"/>
        <v/>
      </c>
      <c r="AD206" s="209" t="str">
        <f t="shared" si="173"/>
        <v/>
      </c>
      <c r="AE206" s="84" t="str">
        <f t="shared" si="174"/>
        <v/>
      </c>
      <c r="AF206" s="210" t="str">
        <f t="shared" si="175"/>
        <v/>
      </c>
      <c r="AG206" s="64"/>
      <c r="AH206" s="64"/>
      <c r="AI206" s="64"/>
      <c r="AJ206" s="64"/>
      <c r="AK206" s="64"/>
      <c r="AL206" s="64"/>
      <c r="AM206" s="64"/>
      <c r="AN206" s="64"/>
      <c r="AO206" s="64"/>
      <c r="AP206" s="64"/>
      <c r="AQ206" s="64"/>
    </row>
    <row r="207" spans="1:43" ht="18" customHeight="1" x14ac:dyDescent="0.3">
      <c r="A207" s="35"/>
      <c r="B207" s="69" t="str">
        <f>B191</f>
        <v>A-19</v>
      </c>
      <c r="C207" s="93"/>
      <c r="D207" s="92"/>
      <c r="E207" s="91"/>
      <c r="F207" s="452"/>
      <c r="G207" s="403"/>
      <c r="H207" s="403"/>
      <c r="I207" s="438"/>
      <c r="J207" s="82"/>
      <c r="K207" s="69" t="str">
        <f>K191</f>
        <v>A-20</v>
      </c>
      <c r="L207" s="93"/>
      <c r="M207" s="92"/>
      <c r="N207" s="91"/>
      <c r="O207" s="452"/>
      <c r="P207" s="403"/>
      <c r="Q207" s="403"/>
      <c r="R207" s="438"/>
      <c r="S207" s="64"/>
      <c r="T207" s="87"/>
      <c r="U207" s="84" t="str">
        <f t="shared" si="168"/>
        <v/>
      </c>
      <c r="V207" s="84" t="str">
        <f t="shared" si="169"/>
        <v/>
      </c>
      <c r="W207" s="209" t="str">
        <f t="shared" si="165"/>
        <v/>
      </c>
      <c r="X207" s="84" t="str">
        <f t="shared" si="166"/>
        <v/>
      </c>
      <c r="Y207" s="210" t="str">
        <f t="shared" si="167"/>
        <v/>
      </c>
      <c r="Z207" s="64"/>
      <c r="AA207" s="87" t="str">
        <f t="shared" si="170"/>
        <v/>
      </c>
      <c r="AB207" s="84" t="str">
        <f t="shared" si="171"/>
        <v/>
      </c>
      <c r="AC207" s="84" t="str">
        <f t="shared" si="172"/>
        <v/>
      </c>
      <c r="AD207" s="209" t="str">
        <f t="shared" si="173"/>
        <v/>
      </c>
      <c r="AE207" s="84" t="str">
        <f t="shared" si="174"/>
        <v/>
      </c>
      <c r="AF207" s="210" t="str">
        <f t="shared" si="175"/>
        <v/>
      </c>
      <c r="AG207" s="64"/>
      <c r="AH207" s="64"/>
      <c r="AI207" s="64"/>
      <c r="AJ207" s="64"/>
      <c r="AK207" s="64"/>
      <c r="AL207" s="64"/>
      <c r="AM207" s="64"/>
      <c r="AN207" s="64"/>
      <c r="AO207" s="64"/>
      <c r="AP207" s="64"/>
      <c r="AQ207" s="64"/>
    </row>
    <row r="208" spans="1:43" ht="18" customHeight="1" x14ac:dyDescent="0.3">
      <c r="A208" s="35"/>
      <c r="B208" s="69" t="str">
        <f>B191</f>
        <v>A-19</v>
      </c>
      <c r="C208" s="93"/>
      <c r="D208" s="92"/>
      <c r="E208" s="91"/>
      <c r="F208" s="452"/>
      <c r="G208" s="403"/>
      <c r="H208" s="403"/>
      <c r="I208" s="438"/>
      <c r="J208" s="82"/>
      <c r="K208" s="69" t="str">
        <f>K191</f>
        <v>A-20</v>
      </c>
      <c r="L208" s="93"/>
      <c r="M208" s="92"/>
      <c r="N208" s="91"/>
      <c r="O208" s="452"/>
      <c r="P208" s="403"/>
      <c r="Q208" s="403"/>
      <c r="R208" s="438"/>
      <c r="S208" s="64"/>
      <c r="T208" s="87"/>
      <c r="U208" s="84" t="str">
        <f t="shared" si="168"/>
        <v/>
      </c>
      <c r="V208" s="84" t="str">
        <f t="shared" si="169"/>
        <v/>
      </c>
      <c r="W208" s="209" t="str">
        <f t="shared" si="165"/>
        <v/>
      </c>
      <c r="X208" s="84" t="str">
        <f t="shared" si="166"/>
        <v/>
      </c>
      <c r="Y208" s="210" t="str">
        <f t="shared" si="167"/>
        <v/>
      </c>
      <c r="Z208" s="64"/>
      <c r="AA208" s="87" t="str">
        <f t="shared" si="170"/>
        <v/>
      </c>
      <c r="AB208" s="84" t="str">
        <f t="shared" si="171"/>
        <v/>
      </c>
      <c r="AC208" s="84" t="str">
        <f t="shared" si="172"/>
        <v/>
      </c>
      <c r="AD208" s="209" t="str">
        <f t="shared" si="173"/>
        <v/>
      </c>
      <c r="AE208" s="84" t="str">
        <f t="shared" si="174"/>
        <v/>
      </c>
      <c r="AF208" s="210" t="str">
        <f t="shared" si="175"/>
        <v/>
      </c>
      <c r="AG208" s="64"/>
      <c r="AH208" s="64"/>
      <c r="AI208" s="64"/>
      <c r="AJ208" s="64"/>
      <c r="AK208" s="64"/>
      <c r="AL208" s="64"/>
      <c r="AM208" s="64"/>
      <c r="AN208" s="64"/>
      <c r="AO208" s="64"/>
      <c r="AP208" s="64"/>
      <c r="AQ208" s="64"/>
    </row>
    <row r="209" spans="1:43" ht="18" customHeight="1" x14ac:dyDescent="0.3">
      <c r="A209" s="35"/>
      <c r="B209" s="69" t="str">
        <f>B191</f>
        <v>A-19</v>
      </c>
      <c r="C209" s="93"/>
      <c r="D209" s="92"/>
      <c r="E209" s="91"/>
      <c r="F209" s="452"/>
      <c r="G209" s="403"/>
      <c r="H209" s="403"/>
      <c r="I209" s="438"/>
      <c r="J209" s="82"/>
      <c r="K209" s="69" t="str">
        <f>K191</f>
        <v>A-20</v>
      </c>
      <c r="L209" s="93"/>
      <c r="M209" s="92"/>
      <c r="N209" s="91"/>
      <c r="O209" s="452"/>
      <c r="P209" s="403"/>
      <c r="Q209" s="403"/>
      <c r="R209" s="438"/>
      <c r="S209" s="64"/>
      <c r="T209" s="87"/>
      <c r="U209" s="84" t="str">
        <f t="shared" si="168"/>
        <v/>
      </c>
      <c r="V209" s="84" t="str">
        <f t="shared" si="169"/>
        <v/>
      </c>
      <c r="W209" s="209" t="str">
        <f t="shared" si="165"/>
        <v/>
      </c>
      <c r="X209" s="84" t="str">
        <f t="shared" si="166"/>
        <v/>
      </c>
      <c r="Y209" s="210" t="str">
        <f t="shared" si="167"/>
        <v/>
      </c>
      <c r="Z209" s="64"/>
      <c r="AA209" s="87" t="str">
        <f t="shared" si="170"/>
        <v/>
      </c>
      <c r="AB209" s="84" t="str">
        <f t="shared" si="171"/>
        <v/>
      </c>
      <c r="AC209" s="84" t="str">
        <f t="shared" si="172"/>
        <v/>
      </c>
      <c r="AD209" s="209" t="str">
        <f t="shared" si="173"/>
        <v/>
      </c>
      <c r="AE209" s="84" t="str">
        <f t="shared" si="174"/>
        <v/>
      </c>
      <c r="AF209" s="210" t="str">
        <f t="shared" si="175"/>
        <v/>
      </c>
      <c r="AG209" s="64"/>
      <c r="AH209" s="64"/>
      <c r="AI209" s="64"/>
      <c r="AJ209" s="64"/>
      <c r="AK209" s="64"/>
      <c r="AL209" s="64"/>
      <c r="AM209" s="64"/>
      <c r="AN209" s="64"/>
      <c r="AO209" s="64"/>
      <c r="AP209" s="64"/>
      <c r="AQ209" s="64"/>
    </row>
    <row r="210" spans="1:43" ht="18" customHeight="1" x14ac:dyDescent="0.3">
      <c r="A210" s="35"/>
      <c r="B210" s="69" t="str">
        <f>B191</f>
        <v>A-19</v>
      </c>
      <c r="C210" s="81"/>
      <c r="D210" s="80"/>
      <c r="E210" s="79"/>
      <c r="F210" s="457"/>
      <c r="G210" s="467"/>
      <c r="H210" s="467"/>
      <c r="I210" s="446"/>
      <c r="J210" s="82"/>
      <c r="K210" s="69" t="str">
        <f>K191</f>
        <v>A-20</v>
      </c>
      <c r="L210" s="81"/>
      <c r="M210" s="80"/>
      <c r="N210" s="79"/>
      <c r="O210" s="457"/>
      <c r="P210" s="467"/>
      <c r="Q210" s="467"/>
      <c r="R210" s="446"/>
      <c r="S210" s="64"/>
      <c r="T210" s="87"/>
      <c r="U210" s="84" t="str">
        <f t="shared" si="168"/>
        <v/>
      </c>
      <c r="V210" s="84" t="str">
        <f t="shared" si="169"/>
        <v/>
      </c>
      <c r="W210" s="209" t="str">
        <f t="shared" si="165"/>
        <v/>
      </c>
      <c r="X210" s="84" t="str">
        <f t="shared" si="166"/>
        <v/>
      </c>
      <c r="Y210" s="210" t="str">
        <f t="shared" si="167"/>
        <v/>
      </c>
      <c r="Z210" s="64"/>
      <c r="AA210" s="87" t="str">
        <f t="shared" si="170"/>
        <v/>
      </c>
      <c r="AB210" s="84" t="str">
        <f t="shared" si="171"/>
        <v/>
      </c>
      <c r="AC210" s="84" t="str">
        <f t="shared" si="172"/>
        <v/>
      </c>
      <c r="AD210" s="209" t="str">
        <f t="shared" si="173"/>
        <v/>
      </c>
      <c r="AE210" s="84" t="str">
        <f t="shared" si="174"/>
        <v/>
      </c>
      <c r="AF210" s="210" t="str">
        <f t="shared" si="175"/>
        <v/>
      </c>
      <c r="AG210" s="64"/>
      <c r="AH210" s="64"/>
      <c r="AI210" s="64"/>
      <c r="AJ210" s="64"/>
      <c r="AK210" s="64"/>
      <c r="AL210" s="64"/>
      <c r="AM210" s="64"/>
      <c r="AN210" s="64"/>
      <c r="AO210" s="64"/>
      <c r="AP210" s="64"/>
      <c r="AQ210" s="64"/>
    </row>
    <row r="211" spans="1:43" ht="18" customHeight="1" x14ac:dyDescent="0.3">
      <c r="A211" s="35"/>
      <c r="B211" s="70" t="str">
        <f ca="1">CELL("nomfichier")</f>
        <v>F:\Bureau\marchés publics\27-05\[tao-trousse-a-outils-audits.xlsx]Nota</v>
      </c>
      <c r="C211" s="69"/>
      <c r="D211" s="69"/>
      <c r="E211" s="69"/>
      <c r="F211" s="69"/>
      <c r="G211" s="69"/>
      <c r="H211" s="69"/>
      <c r="I211" s="69"/>
      <c r="J211" s="69"/>
      <c r="K211" s="69"/>
      <c r="L211" s="69"/>
      <c r="M211" s="69"/>
      <c r="N211" s="69"/>
      <c r="O211" s="69"/>
      <c r="P211" s="69"/>
      <c r="Q211" s="69"/>
      <c r="R211" s="69"/>
      <c r="S211" s="64"/>
      <c r="T211" s="65"/>
      <c r="U211" s="65"/>
      <c r="V211" s="68"/>
      <c r="W211" s="65"/>
      <c r="X211" s="65"/>
      <c r="Y211" s="66"/>
      <c r="Z211" s="64"/>
      <c r="AA211" s="65"/>
      <c r="AB211" s="65"/>
      <c r="AC211" s="65"/>
      <c r="AD211" s="65"/>
      <c r="AE211" s="65"/>
      <c r="AF211" s="65"/>
      <c r="AG211" s="65"/>
      <c r="AH211" s="64"/>
      <c r="AI211" s="64"/>
      <c r="AJ211" s="64"/>
      <c r="AK211" s="64"/>
      <c r="AL211" s="64"/>
      <c r="AM211" s="64"/>
      <c r="AN211" s="64"/>
      <c r="AO211" s="64"/>
      <c r="AP211" s="64"/>
      <c r="AQ211" s="64"/>
    </row>
    <row r="212" spans="1:43" ht="18" customHeight="1" x14ac:dyDescent="0.3">
      <c r="A212" s="64"/>
      <c r="B212" s="64"/>
      <c r="C212" s="64"/>
      <c r="D212" s="64"/>
      <c r="E212" s="64"/>
      <c r="F212" s="64"/>
      <c r="G212" s="64"/>
      <c r="H212" s="64"/>
      <c r="I212" s="64"/>
      <c r="J212" s="64"/>
      <c r="K212" s="64"/>
      <c r="L212" s="64"/>
      <c r="M212" s="64"/>
      <c r="N212" s="64"/>
      <c r="O212" s="64"/>
      <c r="P212" s="64"/>
      <c r="Q212" s="64"/>
      <c r="R212" s="64"/>
      <c r="S212" s="64"/>
      <c r="T212" s="64"/>
      <c r="U212" s="64"/>
      <c r="V212" s="64"/>
      <c r="W212" s="64"/>
      <c r="X212" s="64"/>
      <c r="Y212" s="64"/>
      <c r="Z212" s="64"/>
      <c r="AA212" s="64"/>
      <c r="AB212" s="64"/>
      <c r="AC212" s="64"/>
      <c r="AD212" s="64"/>
      <c r="AE212" s="64"/>
      <c r="AF212" s="64"/>
      <c r="AG212" s="64"/>
      <c r="AH212" s="64"/>
      <c r="AI212" s="64"/>
      <c r="AJ212" s="64"/>
      <c r="AK212" s="64"/>
      <c r="AL212" s="64"/>
      <c r="AM212" s="64"/>
      <c r="AN212" s="64"/>
      <c r="AO212" s="64"/>
      <c r="AP212" s="64"/>
      <c r="AQ212" s="64"/>
    </row>
    <row r="213" spans="1:43" ht="18" customHeight="1" x14ac:dyDescent="0.3">
      <c r="A213" s="64"/>
      <c r="B213" s="64"/>
      <c r="C213" s="64"/>
      <c r="D213" s="64"/>
      <c r="E213" s="64"/>
      <c r="F213" s="64"/>
      <c r="G213" s="64"/>
      <c r="H213" s="64"/>
      <c r="I213" s="64"/>
      <c r="J213" s="64"/>
      <c r="K213" s="64"/>
      <c r="L213" s="64"/>
      <c r="M213" s="64"/>
      <c r="N213" s="64"/>
      <c r="O213" s="64"/>
      <c r="P213" s="64"/>
      <c r="Q213" s="64"/>
      <c r="R213" s="64"/>
      <c r="S213" s="64"/>
      <c r="T213" s="64"/>
      <c r="U213" s="64"/>
      <c r="V213" s="64"/>
      <c r="W213" s="64"/>
      <c r="X213" s="64"/>
      <c r="Y213" s="64"/>
      <c r="Z213" s="64"/>
      <c r="AA213" s="64"/>
      <c r="AB213" s="64"/>
      <c r="AC213" s="64"/>
      <c r="AD213" s="64"/>
      <c r="AE213" s="64"/>
      <c r="AF213" s="64"/>
      <c r="AG213" s="64"/>
      <c r="AH213" s="64"/>
      <c r="AI213" s="64"/>
      <c r="AJ213" s="64"/>
      <c r="AK213" s="64"/>
      <c r="AL213" s="64"/>
      <c r="AM213" s="64"/>
      <c r="AN213" s="64"/>
      <c r="AO213" s="64"/>
      <c r="AP213" s="64"/>
      <c r="AQ213" s="64"/>
    </row>
    <row r="214" spans="1:43" ht="18" customHeight="1" x14ac:dyDescent="0.3">
      <c r="A214" s="64"/>
      <c r="B214" s="64"/>
      <c r="C214" s="64"/>
      <c r="D214" s="64"/>
      <c r="E214" s="64"/>
      <c r="F214" s="64"/>
      <c r="G214" s="64"/>
      <c r="H214" s="64"/>
      <c r="I214" s="64"/>
      <c r="J214" s="64"/>
      <c r="K214" s="64"/>
      <c r="L214" s="64"/>
      <c r="M214" s="64"/>
      <c r="N214" s="64"/>
      <c r="O214" s="64"/>
      <c r="P214" s="64"/>
      <c r="Q214" s="64"/>
      <c r="R214" s="64"/>
      <c r="S214" s="64"/>
      <c r="T214" s="64"/>
      <c r="U214" s="64"/>
      <c r="V214" s="64"/>
      <c r="W214" s="64"/>
      <c r="X214" s="64"/>
      <c r="Y214" s="64"/>
      <c r="Z214" s="64"/>
      <c r="AA214" s="64"/>
      <c r="AB214" s="64"/>
      <c r="AC214" s="64"/>
      <c r="AD214" s="64"/>
      <c r="AE214" s="64"/>
      <c r="AF214" s="64"/>
      <c r="AG214" s="64"/>
      <c r="AH214" s="64"/>
      <c r="AI214" s="64"/>
      <c r="AJ214" s="64"/>
      <c r="AK214" s="64"/>
      <c r="AL214" s="64"/>
      <c r="AM214" s="64"/>
      <c r="AN214" s="64"/>
      <c r="AO214" s="64"/>
      <c r="AP214" s="64"/>
      <c r="AQ214" s="64"/>
    </row>
    <row r="215" spans="1:43" s="34" customFormat="1" ht="18" customHeight="1" x14ac:dyDescent="0.3">
      <c r="A215" s="62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  <c r="AA215" s="62"/>
      <c r="AB215" s="62"/>
      <c r="AC215" s="62"/>
      <c r="AD215" s="62"/>
      <c r="AE215" s="62"/>
      <c r="AF215" s="62"/>
      <c r="AG215" s="62"/>
      <c r="AH215" s="62"/>
      <c r="AI215" s="62"/>
      <c r="AJ215" s="63"/>
      <c r="AK215" s="62"/>
      <c r="AL215" s="62"/>
      <c r="AM215" s="62"/>
      <c r="AN215" s="62"/>
      <c r="AO215" s="62"/>
      <c r="AP215" s="62"/>
      <c r="AQ215" s="62"/>
    </row>
    <row r="216" spans="1:43" ht="18" customHeight="1" x14ac:dyDescent="0.3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F216" s="35"/>
      <c r="AJ216" s="28"/>
    </row>
    <row r="217" spans="1:43" ht="18" customHeight="1" thickBot="1" x14ac:dyDescent="0.35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F217" s="35"/>
      <c r="AJ217" s="28"/>
    </row>
    <row r="218" spans="1:43" ht="18" customHeight="1" x14ac:dyDescent="0.3">
      <c r="A218" s="35"/>
      <c r="B218" s="474" t="s">
        <v>44</v>
      </c>
      <c r="C218" s="475"/>
      <c r="D218" s="475"/>
      <c r="E218" s="475"/>
      <c r="F218" s="475"/>
      <c r="G218" s="475"/>
      <c r="H218" s="475"/>
      <c r="I218" s="475"/>
      <c r="J218" s="475"/>
      <c r="K218" s="475"/>
      <c r="L218" s="61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F218" s="35"/>
      <c r="AJ218" s="28"/>
    </row>
    <row r="219" spans="1:43" ht="18" customHeight="1" x14ac:dyDescent="0.3">
      <c r="A219" s="35"/>
      <c r="B219" s="60"/>
      <c r="C219" s="40"/>
      <c r="D219" s="40"/>
      <c r="E219" s="40"/>
      <c r="F219" s="40"/>
      <c r="G219" s="40"/>
      <c r="H219" s="40"/>
      <c r="I219" s="197" t="s">
        <v>207</v>
      </c>
      <c r="J219" s="40"/>
      <c r="K219" s="40"/>
      <c r="L219" s="39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F219" s="35"/>
      <c r="AJ219" s="28"/>
    </row>
    <row r="220" spans="1:43" ht="18" customHeight="1" x14ac:dyDescent="0.3">
      <c r="A220" s="35"/>
      <c r="B220" s="57">
        <f>(COUNTA(M193:M210,"&lt;&gt;0"))</f>
        <v>1</v>
      </c>
      <c r="C220" s="53" t="s">
        <v>43</v>
      </c>
      <c r="D220" s="40"/>
      <c r="E220" s="40"/>
      <c r="F220" s="40"/>
      <c r="G220" s="40"/>
      <c r="H220" s="40"/>
      <c r="I220" s="197" t="s">
        <v>208</v>
      </c>
      <c r="J220" s="40"/>
      <c r="K220" s="40"/>
      <c r="L220" s="39"/>
      <c r="M220" s="35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F220" s="35"/>
      <c r="AJ220" s="28"/>
    </row>
    <row r="221" spans="1:43" ht="18" customHeight="1" x14ac:dyDescent="0.3">
      <c r="A221" s="35"/>
      <c r="B221" s="57">
        <f>COUNTIF(M193:M210,""&lt;&gt;0)</f>
        <v>0</v>
      </c>
      <c r="C221" s="53" t="s">
        <v>42</v>
      </c>
      <c r="D221" s="40"/>
      <c r="E221" s="40"/>
      <c r="F221" s="40"/>
      <c r="G221" s="40"/>
      <c r="H221" s="40"/>
      <c r="I221" s="59" t="s">
        <v>33</v>
      </c>
      <c r="J221" s="58">
        <f>COUNTIF(I222:I228,I221)</f>
        <v>3</v>
      </c>
      <c r="K221" s="58" t="str">
        <f>I221</f>
        <v>pommes</v>
      </c>
      <c r="L221" s="39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F221" s="35"/>
      <c r="AJ221" s="28"/>
    </row>
    <row r="222" spans="1:43" ht="18" customHeight="1" x14ac:dyDescent="0.3">
      <c r="A222" s="35"/>
      <c r="B222" s="57">
        <f>COUNTIF(M193:M210,""&lt;&gt;0)</f>
        <v>0</v>
      </c>
      <c r="C222" s="53" t="s">
        <v>42</v>
      </c>
      <c r="D222" s="40"/>
      <c r="E222" s="40"/>
      <c r="F222" s="40"/>
      <c r="G222" s="40"/>
      <c r="H222" s="40"/>
      <c r="I222" s="55" t="s">
        <v>33</v>
      </c>
      <c r="J222" s="53" t="s">
        <v>41</v>
      </c>
      <c r="K222" s="40"/>
      <c r="L222" s="39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F222" s="35"/>
      <c r="AJ222" s="28"/>
    </row>
    <row r="223" spans="1:43" ht="18" customHeight="1" x14ac:dyDescent="0.3">
      <c r="A223" s="35"/>
      <c r="B223" s="57">
        <f>SUMPRODUCT((M193:M210&lt;&gt;0)*1)</f>
        <v>0</v>
      </c>
      <c r="C223" s="53" t="s">
        <v>40</v>
      </c>
      <c r="D223" s="40"/>
      <c r="E223" s="40"/>
      <c r="F223" s="40"/>
      <c r="G223" s="40"/>
      <c r="H223" s="40"/>
      <c r="I223" s="55" t="s">
        <v>31</v>
      </c>
      <c r="J223" s="40"/>
      <c r="K223" s="40"/>
      <c r="L223" s="39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F223" s="35"/>
      <c r="AJ223" s="28"/>
    </row>
    <row r="224" spans="1:43" ht="18" customHeight="1" x14ac:dyDescent="0.3">
      <c r="A224" s="35"/>
      <c r="B224" s="57">
        <f>COUNTIF(M193:M210,"&gt;0")</f>
        <v>0</v>
      </c>
      <c r="C224" s="53" t="s">
        <v>39</v>
      </c>
      <c r="D224" s="40"/>
      <c r="E224" s="40"/>
      <c r="F224" s="40"/>
      <c r="G224" s="40"/>
      <c r="H224" s="40"/>
      <c r="I224" s="55" t="s">
        <v>38</v>
      </c>
      <c r="J224" s="40"/>
      <c r="K224" s="40"/>
      <c r="L224" s="39"/>
      <c r="M224" s="35"/>
      <c r="N224" s="35"/>
      <c r="O224" s="35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F224" s="35"/>
      <c r="AJ224" s="28"/>
    </row>
    <row r="225" spans="1:36" ht="18" customHeight="1" x14ac:dyDescent="0.3">
      <c r="A225" s="35"/>
      <c r="B225" s="57">
        <f>SUMPRODUCT((M193:M210&lt;&gt;0)*(M193:M210&lt;&gt;""))</f>
        <v>0</v>
      </c>
      <c r="C225" s="53" t="s">
        <v>37</v>
      </c>
      <c r="D225" s="40"/>
      <c r="E225" s="40"/>
      <c r="F225" s="40"/>
      <c r="G225" s="40"/>
      <c r="H225" s="40"/>
      <c r="I225" s="55" t="s">
        <v>33</v>
      </c>
      <c r="J225" s="40"/>
      <c r="K225" s="40"/>
      <c r="L225" s="39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F225" s="35"/>
      <c r="AJ225" s="28"/>
    </row>
    <row r="226" spans="1:36" ht="18" customHeight="1" x14ac:dyDescent="0.3">
      <c r="A226" s="35"/>
      <c r="B226" s="57">
        <f>IF(AL71=0,0,SUM(COUNTIF(M193:M210,"&gt;"&amp;0)))</f>
        <v>0</v>
      </c>
      <c r="C226" s="53" t="s">
        <v>36</v>
      </c>
      <c r="D226" s="40"/>
      <c r="E226" s="40"/>
      <c r="F226" s="40"/>
      <c r="G226" s="40"/>
      <c r="H226" s="40"/>
      <c r="I226" s="55" t="s">
        <v>35</v>
      </c>
      <c r="J226" s="40"/>
      <c r="K226" s="40"/>
      <c r="L226" s="39"/>
      <c r="M226" s="35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F226" s="35"/>
      <c r="AJ226" s="28"/>
    </row>
    <row r="227" spans="1:36" ht="18" customHeight="1" x14ac:dyDescent="0.3">
      <c r="A227" s="35"/>
      <c r="B227" s="57" t="e">
        <f>IF(AL71&lt;&gt;AM71,#REF!+1,#REF!)</f>
        <v>#REF!</v>
      </c>
      <c r="C227" s="53" t="s">
        <v>34</v>
      </c>
      <c r="D227" s="40"/>
      <c r="E227" s="40"/>
      <c r="F227" s="40"/>
      <c r="G227" s="40"/>
      <c r="H227" s="40"/>
      <c r="I227" s="55" t="s">
        <v>33</v>
      </c>
      <c r="J227" s="40"/>
      <c r="K227" s="40"/>
      <c r="L227" s="39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F227" s="35"/>
      <c r="AJ227" s="28"/>
    </row>
    <row r="228" spans="1:36" ht="18" customHeight="1" x14ac:dyDescent="0.3">
      <c r="A228" s="35"/>
      <c r="B228" s="56" t="e">
        <f>RANK(AJ71,AJ13:AJ71)</f>
        <v>#N/A</v>
      </c>
      <c r="C228" s="53" t="s">
        <v>32</v>
      </c>
      <c r="D228" s="40"/>
      <c r="E228" s="40"/>
      <c r="F228" s="40"/>
      <c r="G228" s="40"/>
      <c r="H228" s="40"/>
      <c r="I228" s="55" t="s">
        <v>31</v>
      </c>
      <c r="J228" s="40"/>
      <c r="K228" s="40"/>
      <c r="L228" s="39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F228" s="35"/>
      <c r="AJ228" s="28"/>
    </row>
    <row r="229" spans="1:36" ht="18" customHeight="1" x14ac:dyDescent="0.3">
      <c r="A229" s="35"/>
      <c r="B229" s="54" t="str">
        <f>IF(AL71+AM71&gt;AK71,"Erreur",IF(AL71+AM71&lt;AK71,"manque",""))</f>
        <v/>
      </c>
      <c r="C229" s="53" t="s">
        <v>30</v>
      </c>
      <c r="D229" s="40"/>
      <c r="E229" s="40"/>
      <c r="F229" s="40"/>
      <c r="G229" s="40"/>
      <c r="H229" s="40"/>
      <c r="I229" s="40"/>
      <c r="J229" s="40"/>
      <c r="K229" s="40"/>
      <c r="L229" s="39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F229" s="35"/>
      <c r="AJ229" s="28"/>
    </row>
    <row r="230" spans="1:36" ht="18" customHeight="1" x14ac:dyDescent="0.3">
      <c r="A230" s="35"/>
      <c r="B230" s="52" t="str">
        <f>IF(AL71+AM71&lt;AK71,AK71-(AL71+AM71),"")</f>
        <v/>
      </c>
      <c r="C230" s="50" t="s">
        <v>29</v>
      </c>
      <c r="D230" s="40"/>
      <c r="E230" s="40"/>
      <c r="F230" s="40"/>
      <c r="G230" s="40"/>
      <c r="H230" s="40"/>
      <c r="I230" s="40"/>
      <c r="J230" s="40"/>
      <c r="K230" s="40"/>
      <c r="L230" s="39"/>
      <c r="M230" s="35"/>
      <c r="N230" s="35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F230" s="35"/>
      <c r="AJ230" s="28"/>
    </row>
    <row r="231" spans="1:36" ht="18" customHeight="1" x14ac:dyDescent="0.3">
      <c r="A231" s="35"/>
      <c r="B231" s="51">
        <f>(COUNTA(N193:N210))</f>
        <v>0</v>
      </c>
      <c r="C231" s="50" t="s">
        <v>28</v>
      </c>
      <c r="D231" s="40"/>
      <c r="E231" s="40"/>
      <c r="F231" s="40"/>
      <c r="G231" s="40"/>
      <c r="H231" s="40"/>
      <c r="I231" s="40"/>
      <c r="J231" s="40"/>
      <c r="K231" s="40"/>
      <c r="L231" s="39"/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F231" s="35"/>
      <c r="AJ231" s="28"/>
    </row>
    <row r="232" spans="1:36" ht="18" customHeight="1" x14ac:dyDescent="0.3">
      <c r="A232" s="35"/>
      <c r="B232" s="49">
        <f>COUNTIF(L193:L210,"&lt;&gt;0")</f>
        <v>18</v>
      </c>
      <c r="C232" s="45" t="s">
        <v>27</v>
      </c>
      <c r="D232" s="40"/>
      <c r="E232" s="40"/>
      <c r="F232" s="40"/>
      <c r="G232" s="40"/>
      <c r="H232" s="40"/>
      <c r="I232" s="40"/>
      <c r="J232" s="40"/>
      <c r="K232" s="40"/>
      <c r="L232" s="39"/>
      <c r="M232" s="35"/>
      <c r="N232" s="35"/>
      <c r="O232" s="35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F232" s="35"/>
      <c r="AJ232" s="28"/>
    </row>
    <row r="233" spans="1:36" ht="18" customHeight="1" x14ac:dyDescent="0.3">
      <c r="A233" s="35"/>
      <c r="B233" s="48" t="e">
        <f>(COUNTA(N193:N210)/AK71)</f>
        <v>#DIV/0!</v>
      </c>
      <c r="C233" s="45" t="s">
        <v>26</v>
      </c>
      <c r="D233" s="40"/>
      <c r="E233" s="40"/>
      <c r="F233" s="40"/>
      <c r="G233" s="40"/>
      <c r="H233" s="40"/>
      <c r="I233" s="40"/>
      <c r="J233" s="40"/>
      <c r="K233" s="40"/>
      <c r="L233" s="39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F233" s="35"/>
      <c r="AJ233" s="28"/>
    </row>
    <row r="234" spans="1:36" ht="18" customHeight="1" x14ac:dyDescent="0.3">
      <c r="A234" s="35"/>
      <c r="B234" s="47" t="e">
        <f>(COUNTA(M193:M210)/AK71)</f>
        <v>#DIV/0!</v>
      </c>
      <c r="C234" s="45" t="s">
        <v>25</v>
      </c>
      <c r="D234" s="40"/>
      <c r="E234" s="40"/>
      <c r="F234" s="40"/>
      <c r="G234" s="40"/>
      <c r="H234" s="40"/>
      <c r="I234" s="40"/>
      <c r="J234" s="40"/>
      <c r="K234" s="40"/>
      <c r="L234" s="39"/>
      <c r="M234" s="35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F234" s="35"/>
      <c r="AJ234" s="28"/>
    </row>
    <row r="235" spans="1:36" ht="18" customHeight="1" x14ac:dyDescent="0.3">
      <c r="A235" s="35"/>
      <c r="B235" s="46">
        <f>100%-AN71</f>
        <v>1</v>
      </c>
      <c r="C235" s="45" t="s">
        <v>24</v>
      </c>
      <c r="D235" s="40"/>
      <c r="E235" s="40"/>
      <c r="F235" s="40"/>
      <c r="G235" s="40"/>
      <c r="H235" s="40"/>
      <c r="I235" s="40"/>
      <c r="J235" s="40"/>
      <c r="K235" s="40"/>
      <c r="L235" s="39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F235" s="35"/>
      <c r="AJ235" s="28"/>
    </row>
    <row r="236" spans="1:36" ht="18" customHeight="1" x14ac:dyDescent="0.3">
      <c r="A236" s="35"/>
      <c r="B236" s="44">
        <f>AH71</f>
        <v>0</v>
      </c>
      <c r="C236" s="40"/>
      <c r="D236" s="40"/>
      <c r="E236" s="40"/>
      <c r="F236" s="40"/>
      <c r="G236" s="40"/>
      <c r="H236" s="40"/>
      <c r="I236" s="40"/>
      <c r="J236" s="40"/>
      <c r="K236" s="40"/>
      <c r="L236" s="39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F236" s="35"/>
      <c r="AJ236" s="28"/>
    </row>
    <row r="237" spans="1:36" ht="18" customHeight="1" x14ac:dyDescent="0.3">
      <c r="A237" s="35"/>
      <c r="B237" s="43" t="s">
        <v>23</v>
      </c>
      <c r="C237" s="40"/>
      <c r="D237" s="40"/>
      <c r="E237" s="40"/>
      <c r="F237" s="40"/>
      <c r="G237" s="40"/>
      <c r="H237" s="40"/>
      <c r="I237" s="40"/>
      <c r="J237" s="40"/>
      <c r="K237" s="40"/>
      <c r="L237" s="39"/>
      <c r="M237" s="35"/>
      <c r="N237" s="35"/>
      <c r="O237" s="35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F237" s="35"/>
      <c r="AJ237" s="28"/>
    </row>
    <row r="238" spans="1:36" ht="18" customHeight="1" x14ac:dyDescent="0.3">
      <c r="A238" s="35"/>
      <c r="B238" s="42" t="s">
        <v>22</v>
      </c>
      <c r="C238" s="40"/>
      <c r="D238" s="40"/>
      <c r="E238" s="40"/>
      <c r="F238" s="40"/>
      <c r="G238" s="40"/>
      <c r="H238" s="40"/>
      <c r="I238" s="40"/>
      <c r="J238" s="40"/>
      <c r="K238" s="40"/>
      <c r="L238" s="39"/>
      <c r="M238" s="35"/>
      <c r="N238" s="35"/>
      <c r="O238" s="35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F238" s="35"/>
      <c r="AJ238" s="28"/>
    </row>
    <row r="239" spans="1:36" ht="18" customHeight="1" x14ac:dyDescent="0.3">
      <c r="A239" s="35"/>
      <c r="B239" s="41" t="s">
        <v>21</v>
      </c>
      <c r="C239" s="40"/>
      <c r="D239" s="40"/>
      <c r="E239" s="40"/>
      <c r="F239" s="40"/>
      <c r="G239" s="40"/>
      <c r="H239" s="40"/>
      <c r="I239" s="40"/>
      <c r="J239" s="40"/>
      <c r="K239" s="40"/>
      <c r="L239" s="39"/>
      <c r="M239" s="35"/>
      <c r="N239" s="35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F239" s="35"/>
      <c r="AJ239" s="28"/>
    </row>
    <row r="240" spans="1:36" ht="18" customHeight="1" thickBot="1" x14ac:dyDescent="0.35">
      <c r="A240" s="35"/>
      <c r="B240" s="38"/>
      <c r="C240" s="37"/>
      <c r="D240" s="37"/>
      <c r="E240" s="37"/>
      <c r="F240" s="37"/>
      <c r="G240" s="37"/>
      <c r="H240" s="37"/>
      <c r="I240" s="37"/>
      <c r="J240" s="37"/>
      <c r="K240" s="37"/>
      <c r="L240" s="36"/>
      <c r="M240" s="35"/>
      <c r="N240" s="35"/>
      <c r="O240" s="35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F240" s="35"/>
      <c r="AJ240" s="28"/>
    </row>
    <row r="241" spans="1:43" ht="18" customHeight="1" x14ac:dyDescent="0.3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F241" s="35"/>
      <c r="AJ241" s="28"/>
    </row>
    <row r="242" spans="1:43" ht="18" customHeight="1" x14ac:dyDescent="0.3">
      <c r="A242" s="412" t="s">
        <v>472</v>
      </c>
      <c r="B242" s="412"/>
      <c r="C242" s="412"/>
      <c r="D242" s="412"/>
      <c r="E242" s="412"/>
      <c r="F242" s="412"/>
      <c r="G242" s="412"/>
      <c r="H242" s="412"/>
      <c r="I242" s="412"/>
      <c r="J242" s="412"/>
      <c r="K242" s="412"/>
      <c r="L242" s="412"/>
      <c r="M242" s="412"/>
      <c r="N242" s="412"/>
      <c r="O242" s="412"/>
      <c r="P242" s="412"/>
      <c r="Q242" s="412"/>
      <c r="R242" s="412"/>
      <c r="S242" s="64"/>
      <c r="T242" s="64"/>
      <c r="U242" s="64"/>
      <c r="V242" s="64"/>
      <c r="W242" s="64"/>
      <c r="X242" s="64"/>
      <c r="Y242" s="64"/>
      <c r="Z242" s="64"/>
      <c r="AA242" s="64"/>
      <c r="AB242" s="64"/>
      <c r="AC242" s="64"/>
      <c r="AD242" s="64"/>
      <c r="AE242" s="64"/>
      <c r="AF242" s="64"/>
      <c r="AG242" s="64"/>
      <c r="AH242" s="64"/>
      <c r="AI242" s="64"/>
      <c r="AJ242" s="124"/>
      <c r="AK242" s="64"/>
      <c r="AL242" s="64"/>
      <c r="AM242" s="64"/>
      <c r="AN242" s="64"/>
      <c r="AO242" s="64"/>
      <c r="AP242" s="64"/>
      <c r="AQ242" s="64"/>
    </row>
    <row r="243" spans="1:43" ht="18" customHeight="1" x14ac:dyDescent="0.3">
      <c r="A243" s="412"/>
      <c r="B243" s="412"/>
      <c r="C243" s="412"/>
      <c r="D243" s="412"/>
      <c r="E243" s="412"/>
      <c r="F243" s="412"/>
      <c r="G243" s="412"/>
      <c r="H243" s="412"/>
      <c r="I243" s="412"/>
      <c r="J243" s="412"/>
      <c r="K243" s="412"/>
      <c r="L243" s="412"/>
      <c r="M243" s="412"/>
      <c r="N243" s="412"/>
      <c r="O243" s="412"/>
      <c r="P243" s="412"/>
      <c r="Q243" s="412"/>
      <c r="R243" s="412"/>
      <c r="S243" s="64"/>
      <c r="T243" s="64"/>
      <c r="U243" s="64"/>
      <c r="V243" s="64"/>
      <c r="W243" s="64"/>
      <c r="X243" s="64"/>
      <c r="Y243" s="64"/>
      <c r="Z243" s="64"/>
      <c r="AA243" s="64"/>
      <c r="AB243" s="64"/>
      <c r="AC243" s="64"/>
      <c r="AD243" s="64"/>
      <c r="AE243" s="64"/>
      <c r="AF243" s="64"/>
      <c r="AG243" s="64"/>
      <c r="AH243" s="64"/>
      <c r="AI243" s="64"/>
      <c r="AJ243" s="124"/>
      <c r="AK243" s="64"/>
      <c r="AL243" s="64"/>
      <c r="AM243" s="64"/>
      <c r="AN243" s="64"/>
      <c r="AO243" s="64"/>
      <c r="AP243" s="64"/>
      <c r="AQ243" s="64"/>
    </row>
    <row r="244" spans="1:43" ht="18" customHeight="1" x14ac:dyDescent="0.3">
      <c r="A244" s="35"/>
      <c r="B244" s="156"/>
      <c r="C244" s="148"/>
      <c r="D244" s="148"/>
      <c r="E244" s="148"/>
      <c r="F244" s="148"/>
      <c r="G244" s="148"/>
      <c r="H244" s="148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64"/>
      <c r="T244" s="64"/>
      <c r="U244" s="64"/>
      <c r="V244" s="64"/>
      <c r="W244" s="64"/>
      <c r="X244" s="64"/>
      <c r="Y244" s="64"/>
      <c r="Z244" s="64"/>
      <c r="AA244" s="64"/>
      <c r="AB244" s="64"/>
      <c r="AC244" s="64"/>
      <c r="AD244" s="64"/>
      <c r="AE244" s="64"/>
      <c r="AF244" s="64"/>
      <c r="AG244" s="64"/>
      <c r="AH244" s="64"/>
      <c r="AI244" s="64"/>
      <c r="AJ244" s="124"/>
      <c r="AK244" s="64"/>
      <c r="AL244" s="64"/>
      <c r="AM244" s="64"/>
      <c r="AN244" s="64"/>
      <c r="AO244" s="64"/>
      <c r="AP244" s="64"/>
      <c r="AQ244" s="64"/>
    </row>
    <row r="245" spans="1:43" ht="18" customHeight="1" x14ac:dyDescent="0.3">
      <c r="A245" s="35"/>
      <c r="B245" s="164" t="s">
        <v>187</v>
      </c>
      <c r="C245" s="148"/>
      <c r="D245" s="148"/>
      <c r="E245" s="148"/>
      <c r="F245" s="148"/>
      <c r="G245" s="148"/>
      <c r="H245" s="148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64"/>
      <c r="T245" s="64"/>
      <c r="U245" s="64"/>
      <c r="V245" s="64"/>
      <c r="W245" s="64"/>
      <c r="X245" s="64"/>
      <c r="Y245" s="64"/>
      <c r="Z245" s="64"/>
      <c r="AA245" s="64"/>
      <c r="AB245" s="64"/>
      <c r="AC245" s="64"/>
      <c r="AD245" s="64"/>
      <c r="AE245" s="64"/>
      <c r="AF245" s="64"/>
      <c r="AG245" s="64"/>
      <c r="AH245" s="64"/>
      <c r="AI245" s="64"/>
      <c r="AJ245" s="124"/>
      <c r="AK245" s="64"/>
      <c r="AL245" s="64"/>
      <c r="AM245" s="64"/>
      <c r="AN245" s="64"/>
      <c r="AO245" s="64"/>
      <c r="AP245" s="64"/>
      <c r="AQ245" s="64"/>
    </row>
    <row r="246" spans="1:43" ht="18" customHeight="1" x14ac:dyDescent="0.3">
      <c r="A246" s="35"/>
      <c r="B246" s="164"/>
      <c r="C246" s="148"/>
      <c r="D246" s="148"/>
      <c r="E246" s="148"/>
      <c r="F246" s="148"/>
      <c r="G246" s="148"/>
      <c r="H246" s="148"/>
      <c r="I246" s="35"/>
      <c r="J246" s="35"/>
      <c r="K246" s="35"/>
      <c r="L246" s="35"/>
      <c r="M246" s="35"/>
      <c r="N246" s="413" t="s">
        <v>186</v>
      </c>
      <c r="O246" s="414"/>
      <c r="P246" s="414"/>
      <c r="Q246" s="415"/>
      <c r="R246" s="35"/>
      <c r="S246" s="64"/>
      <c r="T246" s="64"/>
      <c r="U246" s="64"/>
      <c r="V246" s="64"/>
      <c r="W246" s="64"/>
      <c r="X246" s="64"/>
      <c r="Y246" s="64"/>
      <c r="Z246" s="64"/>
      <c r="AA246" s="64"/>
      <c r="AB246" s="64"/>
      <c r="AC246" s="64"/>
      <c r="AD246" s="64"/>
      <c r="AE246" s="64"/>
      <c r="AF246" s="64"/>
      <c r="AG246" s="64"/>
      <c r="AH246" s="64"/>
      <c r="AI246" s="64"/>
      <c r="AJ246" s="124"/>
      <c r="AK246" s="64"/>
      <c r="AL246" s="64"/>
      <c r="AM246" s="64"/>
      <c r="AN246" s="64"/>
      <c r="AO246" s="64"/>
      <c r="AP246" s="64"/>
      <c r="AQ246" s="64"/>
    </row>
    <row r="247" spans="1:43" ht="18" customHeight="1" x14ac:dyDescent="0.3">
      <c r="A247" s="35"/>
      <c r="B247" s="35"/>
      <c r="C247" s="164" t="s">
        <v>185</v>
      </c>
      <c r="D247" s="148"/>
      <c r="E247" s="148"/>
      <c r="F247" s="148"/>
      <c r="G247" s="148"/>
      <c r="H247" s="148"/>
      <c r="I247" s="35"/>
      <c r="J247" s="35"/>
      <c r="K247" s="35"/>
      <c r="L247" s="35"/>
      <c r="M247" s="35"/>
      <c r="N247" s="416"/>
      <c r="O247" s="417"/>
      <c r="P247" s="417"/>
      <c r="Q247" s="418"/>
      <c r="R247" s="35"/>
      <c r="S247" s="64"/>
      <c r="T247" s="64"/>
      <c r="U247" s="64"/>
      <c r="V247" s="64"/>
      <c r="W247" s="64"/>
      <c r="X247" s="64"/>
      <c r="Y247" s="64"/>
      <c r="Z247" s="64"/>
      <c r="AA247" s="64"/>
      <c r="AB247" s="64"/>
      <c r="AC247" s="64"/>
      <c r="AD247" s="64"/>
      <c r="AE247" s="64"/>
      <c r="AF247" s="64"/>
      <c r="AG247" s="64"/>
      <c r="AH247" s="64"/>
      <c r="AI247" s="64"/>
      <c r="AJ247" s="124"/>
      <c r="AK247" s="64"/>
      <c r="AL247" s="64"/>
      <c r="AM247" s="64"/>
      <c r="AN247" s="64"/>
      <c r="AO247" s="64"/>
      <c r="AP247" s="64"/>
      <c r="AQ247" s="64"/>
    </row>
    <row r="248" spans="1:43" ht="18" customHeight="1" x14ac:dyDescent="0.3">
      <c r="A248" s="35"/>
      <c r="B248" s="35"/>
      <c r="C248" s="164"/>
      <c r="D248" s="148"/>
      <c r="E248" s="148"/>
      <c r="F248" s="148"/>
      <c r="G248" s="148"/>
      <c r="H248" s="148"/>
      <c r="I248" s="35"/>
      <c r="J248" s="35"/>
      <c r="K248" s="35"/>
      <c r="L248" s="35"/>
      <c r="M248" s="35"/>
      <c r="N248" s="416"/>
      <c r="O248" s="417"/>
      <c r="P248" s="417"/>
      <c r="Q248" s="418"/>
      <c r="R248" s="35"/>
      <c r="S248" s="64"/>
      <c r="T248" s="64"/>
      <c r="U248" s="64"/>
      <c r="V248" s="64"/>
      <c r="W248" s="64"/>
      <c r="X248" s="64"/>
      <c r="Y248" s="64"/>
      <c r="Z248" s="64"/>
      <c r="AA248" s="64"/>
      <c r="AB248" s="64"/>
      <c r="AC248" s="64"/>
      <c r="AD248" s="64"/>
      <c r="AE248" s="64"/>
      <c r="AF248" s="64"/>
      <c r="AG248" s="64"/>
      <c r="AH248" s="64"/>
      <c r="AI248" s="64"/>
      <c r="AJ248" s="124"/>
      <c r="AK248" s="64"/>
      <c r="AL248" s="64"/>
      <c r="AM248" s="64"/>
      <c r="AN248" s="64"/>
      <c r="AO248" s="64"/>
      <c r="AP248" s="64"/>
      <c r="AQ248" s="64"/>
    </row>
    <row r="249" spans="1:43" ht="18" customHeight="1" x14ac:dyDescent="0.3">
      <c r="A249" s="35"/>
      <c r="B249" s="156"/>
      <c r="C249" s="148"/>
      <c r="D249" s="148"/>
      <c r="E249" s="148"/>
      <c r="F249" s="35"/>
      <c r="G249" s="120" t="s">
        <v>184</v>
      </c>
      <c r="H249" s="163" t="str">
        <f>D286</f>
        <v xml:space="preserve">Conforme </v>
      </c>
      <c r="I249" s="35"/>
      <c r="J249" s="35"/>
      <c r="K249" s="162" t="str">
        <f>E286</f>
        <v>Non Conforme</v>
      </c>
      <c r="L249" s="35"/>
      <c r="M249" s="35"/>
      <c r="N249" s="416"/>
      <c r="O249" s="417"/>
      <c r="P249" s="417"/>
      <c r="Q249" s="418"/>
      <c r="R249" s="35"/>
      <c r="S249" s="64"/>
      <c r="T249" s="64"/>
      <c r="U249" s="64"/>
      <c r="V249" s="64"/>
      <c r="W249" s="64"/>
      <c r="X249" s="64"/>
      <c r="Y249" s="64"/>
      <c r="Z249" s="64"/>
      <c r="AA249" s="64"/>
      <c r="AB249" s="64"/>
      <c r="AC249" s="64"/>
      <c r="AD249" s="64"/>
      <c r="AE249" s="64"/>
      <c r="AF249" s="64"/>
      <c r="AG249" s="64"/>
      <c r="AH249" s="64"/>
      <c r="AI249" s="64"/>
      <c r="AJ249" s="124"/>
      <c r="AK249" s="64"/>
      <c r="AL249" s="64"/>
      <c r="AM249" s="64"/>
      <c r="AN249" s="64"/>
      <c r="AO249" s="64"/>
      <c r="AP249" s="64"/>
      <c r="AQ249" s="64"/>
    </row>
    <row r="250" spans="1:43" ht="18" customHeight="1" x14ac:dyDescent="0.3">
      <c r="A250" s="35"/>
      <c r="B250" s="156"/>
      <c r="C250" s="40"/>
      <c r="D250" s="148"/>
      <c r="E250" s="148"/>
      <c r="F250" s="35"/>
      <c r="G250" s="161" t="s">
        <v>183</v>
      </c>
      <c r="H250" s="160">
        <f>T297</f>
        <v>0</v>
      </c>
      <c r="I250" s="35"/>
      <c r="J250" s="35"/>
      <c r="K250" s="160">
        <f>AA297</f>
        <v>0</v>
      </c>
      <c r="L250" s="35"/>
      <c r="M250" s="35"/>
      <c r="N250" s="416"/>
      <c r="O250" s="417"/>
      <c r="P250" s="417"/>
      <c r="Q250" s="418"/>
      <c r="R250" s="35"/>
      <c r="S250" s="64"/>
      <c r="T250" s="64"/>
      <c r="U250" s="64"/>
      <c r="V250" s="64"/>
      <c r="W250" s="64"/>
      <c r="X250" s="64"/>
      <c r="Y250" s="64"/>
      <c r="Z250" s="64"/>
      <c r="AA250" s="64"/>
      <c r="AB250" s="64"/>
      <c r="AC250" s="64"/>
      <c r="AD250" s="64"/>
      <c r="AE250" s="64"/>
      <c r="AF250" s="64"/>
      <c r="AG250" s="64"/>
      <c r="AH250" s="64"/>
      <c r="AI250" s="64"/>
      <c r="AJ250" s="124"/>
      <c r="AK250" s="64"/>
      <c r="AL250" s="64"/>
      <c r="AM250" s="64"/>
      <c r="AN250" s="64"/>
      <c r="AO250" s="64"/>
      <c r="AP250" s="64"/>
      <c r="AQ250" s="64"/>
    </row>
    <row r="251" spans="1:43" ht="18" customHeight="1" x14ac:dyDescent="0.3">
      <c r="A251" s="35"/>
      <c r="B251" s="156"/>
      <c r="C251" s="40"/>
      <c r="D251" s="148"/>
      <c r="E251" s="148"/>
      <c r="F251" s="35"/>
      <c r="G251" s="35"/>
      <c r="H251" s="35"/>
      <c r="I251" s="35"/>
      <c r="J251" s="35"/>
      <c r="K251" s="35"/>
      <c r="L251" s="35"/>
      <c r="M251" s="35"/>
      <c r="N251" s="419"/>
      <c r="O251" s="420"/>
      <c r="P251" s="420"/>
      <c r="Q251" s="421"/>
      <c r="R251" s="35"/>
      <c r="S251" s="64"/>
      <c r="T251" s="64"/>
      <c r="U251" s="64"/>
      <c r="V251" s="64"/>
      <c r="W251" s="64"/>
      <c r="X251" s="64"/>
      <c r="Y251" s="64"/>
      <c r="Z251" s="64"/>
      <c r="AA251" s="64"/>
      <c r="AB251" s="64"/>
      <c r="AC251" s="64"/>
      <c r="AD251" s="64"/>
      <c r="AE251" s="64"/>
      <c r="AF251" s="64"/>
      <c r="AG251" s="64"/>
      <c r="AH251" s="64"/>
      <c r="AI251" s="64"/>
      <c r="AJ251" s="124"/>
      <c r="AK251" s="64"/>
      <c r="AL251" s="64"/>
      <c r="AM251" s="64"/>
      <c r="AN251" s="64"/>
      <c r="AO251" s="64"/>
      <c r="AP251" s="64"/>
      <c r="AQ251" s="64"/>
    </row>
    <row r="252" spans="1:43" ht="18" customHeight="1" x14ac:dyDescent="0.3">
      <c r="A252" s="35"/>
      <c r="B252" s="40"/>
      <c r="C252" s="40"/>
      <c r="D252" s="40"/>
      <c r="E252" s="35"/>
      <c r="F252" s="159"/>
      <c r="G252" s="158" t="s">
        <v>182</v>
      </c>
      <c r="H252" s="157">
        <f>AH297</f>
        <v>0</v>
      </c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64"/>
      <c r="T252" s="64"/>
      <c r="U252" s="64"/>
      <c r="V252" s="64"/>
      <c r="W252" s="64"/>
      <c r="X252" s="64"/>
      <c r="Y252" s="64"/>
      <c r="Z252" s="64"/>
      <c r="AA252" s="64"/>
      <c r="AB252" s="64"/>
      <c r="AC252" s="64"/>
      <c r="AD252" s="64"/>
      <c r="AE252" s="64"/>
      <c r="AF252" s="64"/>
      <c r="AG252" s="64"/>
      <c r="AH252" s="64"/>
      <c r="AI252" s="64"/>
      <c r="AJ252" s="124"/>
      <c r="AK252" s="64"/>
      <c r="AL252" s="64"/>
      <c r="AM252" s="64"/>
      <c r="AN252" s="64"/>
      <c r="AO252" s="64"/>
      <c r="AP252" s="64"/>
      <c r="AQ252" s="64"/>
    </row>
    <row r="253" spans="1:43" ht="18" customHeight="1" x14ac:dyDescent="0.3">
      <c r="A253" s="35"/>
      <c r="B253" s="156"/>
      <c r="C253" s="148"/>
      <c r="D253" s="148"/>
      <c r="E253" s="148"/>
      <c r="F253" s="148"/>
      <c r="G253" s="148"/>
      <c r="H253" s="148"/>
      <c r="I253" s="40"/>
      <c r="J253" s="35"/>
      <c r="K253" s="35"/>
      <c r="L253" s="35"/>
      <c r="M253" s="35"/>
      <c r="N253" s="35"/>
      <c r="O253" s="35"/>
      <c r="P253" s="35"/>
      <c r="Q253" s="35"/>
      <c r="R253" s="35"/>
      <c r="S253" s="64"/>
      <c r="T253" s="64"/>
      <c r="U253" s="64"/>
      <c r="V253" s="64"/>
      <c r="W253" s="64"/>
      <c r="X253" s="64"/>
      <c r="Y253" s="64"/>
      <c r="Z253" s="64"/>
      <c r="AA253" s="64"/>
      <c r="AB253" s="64"/>
      <c r="AC253" s="64"/>
      <c r="AD253" s="64"/>
      <c r="AE253" s="64"/>
      <c r="AF253" s="64"/>
      <c r="AG253" s="64"/>
      <c r="AH253" s="64"/>
      <c r="AI253" s="64"/>
      <c r="AJ253" s="124"/>
      <c r="AK253" s="64"/>
      <c r="AL253" s="64"/>
      <c r="AM253" s="64"/>
      <c r="AN253" s="64"/>
      <c r="AO253" s="64"/>
      <c r="AP253" s="64"/>
      <c r="AQ253" s="64"/>
    </row>
    <row r="254" spans="1:43" ht="18" customHeight="1" thickBot="1" x14ac:dyDescent="0.35">
      <c r="A254" s="35"/>
      <c r="B254" s="35"/>
      <c r="C254" s="148"/>
      <c r="D254" s="148"/>
      <c r="E254" s="148"/>
      <c r="F254" s="148"/>
      <c r="G254" s="148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64"/>
      <c r="T254" s="64"/>
      <c r="U254" s="64"/>
      <c r="V254" s="64"/>
      <c r="W254" s="64"/>
      <c r="X254" s="64"/>
      <c r="Y254" s="64"/>
      <c r="Z254" s="64"/>
      <c r="AA254" s="64"/>
      <c r="AB254" s="64"/>
      <c r="AC254" s="64"/>
      <c r="AD254" s="64"/>
      <c r="AE254" s="64"/>
      <c r="AF254" s="64"/>
      <c r="AG254" s="64"/>
      <c r="AH254" s="64"/>
      <c r="AI254" s="64"/>
      <c r="AJ254" s="124"/>
      <c r="AK254" s="64"/>
      <c r="AL254" s="64"/>
      <c r="AM254" s="64"/>
      <c r="AN254" s="64"/>
      <c r="AO254" s="64"/>
      <c r="AP254" s="64"/>
      <c r="AQ254" s="64"/>
    </row>
    <row r="255" spans="1:43" ht="18" customHeight="1" x14ac:dyDescent="0.3">
      <c r="A255" s="35"/>
      <c r="B255" s="123"/>
      <c r="C255" s="150"/>
      <c r="D255" s="150"/>
      <c r="E255" s="150"/>
      <c r="F255" s="150"/>
      <c r="G255" s="150"/>
      <c r="H255" s="122"/>
      <c r="I255" s="122"/>
      <c r="J255" s="122"/>
      <c r="K255" s="122"/>
      <c r="L255" s="122"/>
      <c r="M255" s="122"/>
      <c r="N255" s="122"/>
      <c r="O255" s="122"/>
      <c r="P255" s="122"/>
      <c r="Q255" s="122"/>
      <c r="R255" s="61"/>
      <c r="S255" s="64"/>
      <c r="T255" s="64"/>
      <c r="U255" s="64"/>
      <c r="V255" s="64"/>
      <c r="W255" s="64"/>
      <c r="X255" s="64"/>
      <c r="Y255" s="64"/>
      <c r="Z255" s="64"/>
      <c r="AA255" s="64"/>
      <c r="AB255" s="64"/>
      <c r="AC255" s="64"/>
      <c r="AD255" s="64"/>
      <c r="AE255" s="64"/>
      <c r="AF255" s="64"/>
      <c r="AG255" s="64"/>
      <c r="AH255" s="64"/>
      <c r="AI255" s="64"/>
      <c r="AJ255" s="124"/>
      <c r="AK255" s="64"/>
      <c r="AL255" s="64"/>
      <c r="AM255" s="64"/>
      <c r="AN255" s="64"/>
      <c r="AO255" s="64"/>
      <c r="AP255" s="64"/>
      <c r="AQ255" s="64"/>
    </row>
    <row r="256" spans="1:43" ht="18" customHeight="1" x14ac:dyDescent="0.3">
      <c r="A256" s="35"/>
      <c r="B256" s="60"/>
      <c r="C256" s="155" t="s">
        <v>469</v>
      </c>
      <c r="D256" s="148"/>
      <c r="E256" s="148"/>
      <c r="F256" s="148"/>
      <c r="G256" s="148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39"/>
      <c r="S256" s="64"/>
      <c r="T256" s="64"/>
      <c r="U256" s="64"/>
      <c r="V256" s="64"/>
      <c r="W256" s="64"/>
      <c r="X256" s="64"/>
      <c r="Y256" s="64"/>
      <c r="Z256" s="64"/>
      <c r="AA256" s="64"/>
      <c r="AB256" s="64"/>
      <c r="AC256" s="64"/>
      <c r="AD256" s="64"/>
      <c r="AE256" s="64"/>
      <c r="AF256" s="64"/>
      <c r="AG256" s="64"/>
      <c r="AH256" s="64"/>
      <c r="AI256" s="64"/>
      <c r="AJ256" s="124"/>
      <c r="AK256" s="64"/>
      <c r="AL256" s="64"/>
      <c r="AM256" s="64"/>
      <c r="AN256" s="64"/>
      <c r="AO256" s="64"/>
      <c r="AP256" s="64"/>
      <c r="AQ256" s="64"/>
    </row>
    <row r="257" spans="1:43" ht="18" customHeight="1" x14ac:dyDescent="0.3">
      <c r="A257" s="35"/>
      <c r="B257" s="60"/>
      <c r="C257" s="114" t="s">
        <v>188</v>
      </c>
      <c r="D257" s="148"/>
      <c r="E257" s="148"/>
      <c r="F257" s="148"/>
      <c r="G257" s="148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39"/>
      <c r="S257" s="64"/>
      <c r="T257" s="64"/>
      <c r="U257" s="64"/>
      <c r="V257" s="64"/>
      <c r="W257" s="64"/>
      <c r="X257" s="64"/>
      <c r="Y257" s="64"/>
      <c r="Z257" s="64"/>
      <c r="AA257" s="64"/>
      <c r="AB257" s="64"/>
      <c r="AC257" s="64"/>
      <c r="AD257" s="64"/>
      <c r="AE257" s="64"/>
      <c r="AF257" s="64"/>
      <c r="AG257" s="64"/>
      <c r="AH257" s="64"/>
      <c r="AI257" s="64"/>
      <c r="AJ257" s="124"/>
      <c r="AK257" s="64"/>
      <c r="AL257" s="64"/>
      <c r="AM257" s="64"/>
      <c r="AN257" s="64"/>
      <c r="AO257" s="64"/>
      <c r="AP257" s="64"/>
      <c r="AQ257" s="64"/>
    </row>
    <row r="258" spans="1:43" ht="18" customHeight="1" x14ac:dyDescent="0.3">
      <c r="A258" s="35"/>
      <c r="B258" s="60"/>
      <c r="C258" s="155"/>
      <c r="D258" s="148"/>
      <c r="E258" s="148"/>
      <c r="F258" s="148"/>
      <c r="G258" s="148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39"/>
      <c r="S258" s="64"/>
      <c r="T258" s="64"/>
      <c r="U258" s="64"/>
      <c r="V258" s="64"/>
      <c r="W258" s="64"/>
      <c r="X258" s="64"/>
      <c r="Y258" s="64"/>
      <c r="Z258" s="64"/>
      <c r="AA258" s="64"/>
      <c r="AB258" s="64"/>
      <c r="AC258" s="64"/>
      <c r="AD258" s="64"/>
      <c r="AE258" s="64"/>
      <c r="AF258" s="64"/>
      <c r="AG258" s="64"/>
      <c r="AH258" s="64"/>
      <c r="AI258" s="64"/>
      <c r="AJ258" s="124"/>
      <c r="AK258" s="64"/>
      <c r="AL258" s="64"/>
      <c r="AM258" s="64"/>
      <c r="AN258" s="64"/>
      <c r="AO258" s="64"/>
      <c r="AP258" s="64"/>
      <c r="AQ258" s="64"/>
    </row>
    <row r="259" spans="1:43" ht="18" customHeight="1" x14ac:dyDescent="0.3">
      <c r="A259" s="35"/>
      <c r="B259" s="173" t="s">
        <v>248</v>
      </c>
      <c r="C259" s="364" t="s">
        <v>7</v>
      </c>
      <c r="D259" s="148"/>
      <c r="E259" s="113" t="s">
        <v>249</v>
      </c>
      <c r="F259" s="364" t="s">
        <v>6</v>
      </c>
      <c r="G259" s="364"/>
      <c r="H259" s="40"/>
      <c r="I259" s="113" t="s">
        <v>252</v>
      </c>
      <c r="J259" s="335" t="s">
        <v>221</v>
      </c>
      <c r="K259" s="365"/>
      <c r="L259" s="365"/>
      <c r="M259" s="40"/>
      <c r="N259" s="367" t="s">
        <v>253</v>
      </c>
      <c r="O259" s="335" t="s">
        <v>222</v>
      </c>
      <c r="P259" s="365"/>
      <c r="Q259" s="336"/>
      <c r="R259" s="366"/>
      <c r="S259" s="64"/>
      <c r="T259" s="64"/>
      <c r="U259" s="64"/>
      <c r="V259" s="64"/>
      <c r="W259" s="64"/>
      <c r="X259" s="64"/>
      <c r="Y259" s="64"/>
      <c r="Z259" s="64"/>
      <c r="AA259" s="64"/>
      <c r="AB259" s="64"/>
      <c r="AC259" s="64"/>
      <c r="AD259" s="64"/>
      <c r="AE259" s="64"/>
      <c r="AF259" s="64"/>
      <c r="AG259" s="64"/>
      <c r="AH259" s="64"/>
      <c r="AI259" s="64"/>
      <c r="AJ259" s="124"/>
      <c r="AK259" s="64"/>
      <c r="AL259" s="64"/>
      <c r="AM259" s="64"/>
      <c r="AN259" s="64"/>
      <c r="AO259" s="64"/>
      <c r="AP259" s="64"/>
      <c r="AQ259" s="64"/>
    </row>
    <row r="260" spans="1:43" ht="18" customHeight="1" x14ac:dyDescent="0.3">
      <c r="A260" s="35"/>
      <c r="B260" s="173" t="s">
        <v>250</v>
      </c>
      <c r="C260" s="364" t="s">
        <v>5</v>
      </c>
      <c r="D260" s="148"/>
      <c r="E260" s="113" t="s">
        <v>251</v>
      </c>
      <c r="F260" s="364" t="s">
        <v>4</v>
      </c>
      <c r="G260" s="364"/>
      <c r="H260" s="40"/>
      <c r="I260" s="113" t="s">
        <v>254</v>
      </c>
      <c r="J260" s="335" t="s">
        <v>470</v>
      </c>
      <c r="K260" s="365"/>
      <c r="L260" s="365"/>
      <c r="M260" s="40"/>
      <c r="N260" s="113" t="s">
        <v>256</v>
      </c>
      <c r="O260" s="335" t="s">
        <v>268</v>
      </c>
      <c r="P260" s="365"/>
      <c r="Q260" s="336"/>
      <c r="R260" s="366"/>
      <c r="S260" s="64"/>
      <c r="T260" s="64"/>
      <c r="U260" s="64"/>
      <c r="V260" s="64"/>
      <c r="W260" s="64"/>
      <c r="X260" s="64"/>
      <c r="Y260" s="64"/>
      <c r="Z260" s="64"/>
      <c r="AA260" s="64"/>
      <c r="AB260" s="64"/>
      <c r="AC260" s="64"/>
      <c r="AD260" s="64"/>
      <c r="AE260" s="64"/>
      <c r="AF260" s="64"/>
      <c r="AG260" s="64"/>
      <c r="AH260" s="64"/>
      <c r="AI260" s="64"/>
      <c r="AJ260" s="124"/>
      <c r="AK260" s="64"/>
      <c r="AL260" s="64"/>
      <c r="AM260" s="64"/>
      <c r="AN260" s="64"/>
      <c r="AO260" s="64"/>
      <c r="AP260" s="64"/>
      <c r="AQ260" s="64"/>
    </row>
    <row r="261" spans="1:43" ht="18" customHeight="1" thickBot="1" x14ac:dyDescent="0.35">
      <c r="A261" s="35"/>
      <c r="B261" s="153"/>
      <c r="C261" s="37"/>
      <c r="D261" s="152"/>
      <c r="E261" s="152"/>
      <c r="F261" s="151"/>
      <c r="G261" s="37"/>
      <c r="H261" s="37"/>
      <c r="I261" s="37"/>
      <c r="J261" s="37"/>
      <c r="K261" s="151"/>
      <c r="L261" s="37"/>
      <c r="M261" s="37"/>
      <c r="N261" s="37"/>
      <c r="O261" s="151"/>
      <c r="P261" s="37"/>
      <c r="Q261" s="37"/>
      <c r="R261" s="36"/>
      <c r="S261" s="64"/>
      <c r="T261" s="64"/>
      <c r="U261" s="64"/>
      <c r="V261" s="64"/>
      <c r="W261" s="64"/>
      <c r="X261" s="64"/>
      <c r="Y261" s="64"/>
      <c r="Z261" s="64"/>
      <c r="AA261" s="64"/>
      <c r="AB261" s="64"/>
      <c r="AC261" s="64"/>
      <c r="AD261" s="64"/>
      <c r="AE261" s="64"/>
      <c r="AF261" s="64"/>
      <c r="AG261" s="64"/>
      <c r="AH261" s="64"/>
      <c r="AI261" s="64"/>
      <c r="AJ261" s="124"/>
      <c r="AK261" s="64"/>
      <c r="AL261" s="64"/>
      <c r="AM261" s="64"/>
      <c r="AN261" s="64"/>
      <c r="AO261" s="64"/>
      <c r="AP261" s="64"/>
      <c r="AQ261" s="64"/>
    </row>
    <row r="262" spans="1:43" ht="18" customHeight="1" thickBot="1" x14ac:dyDescent="0.35">
      <c r="A262" s="35"/>
      <c r="B262" s="35"/>
      <c r="C262" s="35"/>
      <c r="D262" s="35"/>
      <c r="E262" s="148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64"/>
      <c r="T262" s="64"/>
      <c r="U262" s="64"/>
      <c r="V262" s="64"/>
      <c r="W262" s="64"/>
      <c r="X262" s="64"/>
      <c r="Y262" s="64"/>
      <c r="Z262" s="64"/>
      <c r="AA262" s="64"/>
      <c r="AB262" s="64"/>
      <c r="AC262" s="64"/>
      <c r="AD262" s="64"/>
      <c r="AE262" s="64"/>
      <c r="AF262" s="64"/>
      <c r="AG262" s="64"/>
      <c r="AH262" s="64"/>
      <c r="AI262" s="64"/>
      <c r="AJ262" s="124"/>
      <c r="AK262" s="64"/>
      <c r="AL262" s="64"/>
      <c r="AM262" s="64"/>
      <c r="AN262" s="64"/>
      <c r="AO262" s="64"/>
      <c r="AP262" s="64"/>
      <c r="AQ262" s="64"/>
    </row>
    <row r="263" spans="1:43" ht="18" customHeight="1" x14ac:dyDescent="0.3">
      <c r="A263" s="35"/>
      <c r="B263" s="123"/>
      <c r="C263" s="122"/>
      <c r="D263" s="122"/>
      <c r="E263" s="150"/>
      <c r="F263" s="122"/>
      <c r="G263" s="122"/>
      <c r="H263" s="122"/>
      <c r="I263" s="122"/>
      <c r="J263" s="122"/>
      <c r="K263" s="122"/>
      <c r="L263" s="122"/>
      <c r="M263" s="122"/>
      <c r="N263" s="122"/>
      <c r="O263" s="122"/>
      <c r="P263" s="122"/>
      <c r="Q263" s="122"/>
      <c r="R263" s="61"/>
      <c r="S263" s="64"/>
      <c r="T263" s="64"/>
      <c r="U263" s="64"/>
      <c r="V263" s="64"/>
      <c r="W263" s="64"/>
      <c r="X263" s="64"/>
      <c r="Y263" s="64"/>
      <c r="Z263" s="64"/>
      <c r="AA263" s="64"/>
      <c r="AB263" s="64"/>
      <c r="AC263" s="64"/>
      <c r="AD263" s="64"/>
      <c r="AE263" s="64"/>
      <c r="AF263" s="64"/>
      <c r="AG263" s="64"/>
      <c r="AH263" s="64"/>
      <c r="AI263" s="64"/>
      <c r="AJ263" s="124"/>
      <c r="AK263" s="64"/>
      <c r="AL263" s="64"/>
      <c r="AM263" s="64"/>
      <c r="AN263" s="64"/>
      <c r="AO263" s="64"/>
      <c r="AP263" s="64"/>
      <c r="AQ263" s="64"/>
    </row>
    <row r="264" spans="1:43" ht="18" customHeight="1" x14ac:dyDescent="0.3">
      <c r="A264" s="35"/>
      <c r="B264" s="60"/>
      <c r="C264" s="121" t="s">
        <v>467</v>
      </c>
      <c r="D264" s="40"/>
      <c r="E264" s="148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39"/>
      <c r="S264" s="64"/>
      <c r="T264" s="64"/>
      <c r="U264" s="64"/>
      <c r="V264" s="64"/>
      <c r="W264" s="64"/>
      <c r="X264" s="64"/>
      <c r="Y264" s="64"/>
      <c r="Z264" s="64"/>
      <c r="AA264" s="64"/>
      <c r="AB264" s="64"/>
      <c r="AC264" s="64"/>
      <c r="AD264" s="64"/>
      <c r="AE264" s="64"/>
      <c r="AF264" s="64"/>
      <c r="AG264" s="64"/>
      <c r="AH264" s="64"/>
      <c r="AI264" s="64"/>
      <c r="AJ264" s="124"/>
      <c r="AK264" s="64"/>
      <c r="AL264" s="64"/>
      <c r="AM264" s="64"/>
      <c r="AN264" s="64"/>
      <c r="AO264" s="64"/>
      <c r="AP264" s="64"/>
      <c r="AQ264" s="64"/>
    </row>
    <row r="265" spans="1:43" ht="18" customHeight="1" x14ac:dyDescent="0.3">
      <c r="A265" s="35"/>
      <c r="B265" s="60"/>
      <c r="C265" s="149" t="s">
        <v>468</v>
      </c>
      <c r="D265" s="40"/>
      <c r="E265" s="148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39"/>
      <c r="S265" s="64"/>
      <c r="T265" s="64"/>
      <c r="U265" s="64"/>
      <c r="V265" s="64"/>
      <c r="W265" s="64"/>
      <c r="X265" s="64"/>
      <c r="Y265" s="64"/>
      <c r="Z265" s="64"/>
      <c r="AA265" s="64"/>
      <c r="AB265" s="64"/>
      <c r="AC265" s="64"/>
      <c r="AD265" s="64"/>
      <c r="AE265" s="64"/>
      <c r="AF265" s="64"/>
      <c r="AG265" s="64"/>
      <c r="AH265" s="64"/>
      <c r="AI265" s="64"/>
      <c r="AJ265" s="124"/>
      <c r="AK265" s="64"/>
      <c r="AL265" s="64"/>
      <c r="AM265" s="64"/>
      <c r="AN265" s="64"/>
      <c r="AO265" s="64"/>
      <c r="AP265" s="64"/>
      <c r="AQ265" s="64"/>
    </row>
    <row r="266" spans="1:43" ht="18" customHeight="1" thickBot="1" x14ac:dyDescent="0.35">
      <c r="A266" s="35"/>
      <c r="B266" s="60"/>
      <c r="C266" s="40"/>
      <c r="D266" s="40"/>
      <c r="E266" s="148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39"/>
      <c r="S266" s="64"/>
      <c r="T266" s="64"/>
      <c r="U266" s="64"/>
      <c r="V266" s="64"/>
      <c r="W266" s="64"/>
      <c r="X266" s="64"/>
      <c r="Y266" s="64"/>
      <c r="Z266" s="64"/>
      <c r="AA266" s="64"/>
      <c r="AB266" s="64"/>
      <c r="AC266" s="64"/>
      <c r="AD266" s="64"/>
      <c r="AE266" s="64"/>
      <c r="AF266" s="64"/>
      <c r="AG266" s="64"/>
      <c r="AH266" s="64"/>
      <c r="AI266" s="64"/>
      <c r="AJ266" s="124"/>
      <c r="AK266" s="64"/>
      <c r="AL266" s="64"/>
      <c r="AM266" s="64"/>
      <c r="AN266" s="64"/>
      <c r="AO266" s="64"/>
      <c r="AP266" s="64"/>
      <c r="AQ266" s="64"/>
    </row>
    <row r="267" spans="1:43" ht="18" customHeight="1" x14ac:dyDescent="0.3">
      <c r="A267" s="35"/>
      <c r="B267" s="60"/>
      <c r="C267" s="40"/>
      <c r="D267" s="199" t="s">
        <v>212</v>
      </c>
      <c r="E267" s="201"/>
      <c r="F267" s="201"/>
      <c r="G267" s="202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39"/>
      <c r="S267" s="64"/>
      <c r="T267" s="64"/>
      <c r="U267" s="64"/>
      <c r="V267" s="64"/>
      <c r="W267" s="64"/>
      <c r="X267" s="64"/>
      <c r="Y267" s="64"/>
      <c r="Z267" s="64"/>
      <c r="AA267" s="64"/>
      <c r="AB267" s="64"/>
      <c r="AC267" s="64"/>
      <c r="AD267" s="64"/>
      <c r="AE267" s="64"/>
      <c r="AF267" s="64"/>
      <c r="AG267" s="64"/>
      <c r="AH267" s="64"/>
      <c r="AI267" s="64"/>
      <c r="AJ267" s="124"/>
      <c r="AK267" s="64"/>
      <c r="AL267" s="64"/>
      <c r="AM267" s="64"/>
      <c r="AN267" s="64"/>
      <c r="AO267" s="64"/>
      <c r="AP267" s="64"/>
      <c r="AQ267" s="64"/>
    </row>
    <row r="268" spans="1:43" ht="18" customHeight="1" x14ac:dyDescent="0.3">
      <c r="A268" s="35"/>
      <c r="B268" s="60"/>
      <c r="C268" s="40"/>
      <c r="D268" s="200" t="s">
        <v>213</v>
      </c>
      <c r="E268" s="203"/>
      <c r="F268" s="203"/>
      <c r="G268" s="204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39"/>
      <c r="S268" s="64"/>
      <c r="T268" s="64"/>
      <c r="U268" s="64"/>
      <c r="V268" s="64"/>
      <c r="W268" s="64"/>
      <c r="X268" s="64"/>
      <c r="Y268" s="64"/>
      <c r="Z268" s="64"/>
      <c r="AA268" s="64"/>
      <c r="AB268" s="64"/>
      <c r="AC268" s="64"/>
      <c r="AD268" s="64"/>
      <c r="AE268" s="64"/>
      <c r="AF268" s="64"/>
      <c r="AG268" s="64"/>
      <c r="AH268" s="64"/>
      <c r="AI268" s="64"/>
      <c r="AJ268" s="124"/>
      <c r="AK268" s="64"/>
      <c r="AL268" s="64"/>
      <c r="AM268" s="64"/>
      <c r="AN268" s="64"/>
      <c r="AO268" s="64"/>
      <c r="AP268" s="64"/>
      <c r="AQ268" s="64"/>
    </row>
    <row r="269" spans="1:43" ht="18" customHeight="1" x14ac:dyDescent="0.3">
      <c r="A269" s="35"/>
      <c r="B269" s="60"/>
      <c r="C269" s="40"/>
      <c r="D269" s="200" t="s">
        <v>214</v>
      </c>
      <c r="E269" s="203"/>
      <c r="F269" s="203"/>
      <c r="G269" s="204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39"/>
      <c r="S269" s="64"/>
      <c r="T269" s="64"/>
      <c r="U269" s="64"/>
      <c r="V269" s="64"/>
      <c r="W269" s="64"/>
      <c r="X269" s="64"/>
      <c r="Y269" s="64"/>
      <c r="Z269" s="64"/>
      <c r="AA269" s="64"/>
      <c r="AB269" s="64"/>
      <c r="AC269" s="64"/>
      <c r="AD269" s="64"/>
      <c r="AE269" s="64"/>
      <c r="AF269" s="64"/>
      <c r="AG269" s="64"/>
      <c r="AH269" s="64"/>
      <c r="AI269" s="64"/>
      <c r="AJ269" s="124"/>
      <c r="AK269" s="64"/>
      <c r="AL269" s="64"/>
      <c r="AM269" s="64"/>
      <c r="AN269" s="64"/>
      <c r="AO269" s="64"/>
      <c r="AP269" s="64"/>
      <c r="AQ269" s="64"/>
    </row>
    <row r="270" spans="1:43" ht="18" customHeight="1" x14ac:dyDescent="0.3">
      <c r="A270" s="35"/>
      <c r="B270" s="60"/>
      <c r="C270" s="40"/>
      <c r="D270" s="200" t="s">
        <v>215</v>
      </c>
      <c r="E270" s="203"/>
      <c r="F270" s="203"/>
      <c r="G270" s="204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39"/>
      <c r="S270" s="64"/>
      <c r="T270" s="64"/>
      <c r="U270" s="64"/>
      <c r="V270" s="64"/>
      <c r="W270" s="64"/>
      <c r="X270" s="64"/>
      <c r="Y270" s="64"/>
      <c r="Z270" s="64"/>
      <c r="AA270" s="64"/>
      <c r="AB270" s="64"/>
      <c r="AC270" s="64"/>
      <c r="AD270" s="64"/>
      <c r="AE270" s="64"/>
      <c r="AF270" s="64"/>
      <c r="AG270" s="64"/>
      <c r="AH270" s="64"/>
      <c r="AI270" s="64"/>
      <c r="AJ270" s="124"/>
      <c r="AK270" s="64"/>
      <c r="AL270" s="64"/>
      <c r="AM270" s="64"/>
      <c r="AN270" s="64"/>
      <c r="AO270" s="64"/>
      <c r="AP270" s="64"/>
      <c r="AQ270" s="64"/>
    </row>
    <row r="271" spans="1:43" ht="18" customHeight="1" x14ac:dyDescent="0.3">
      <c r="A271" s="35"/>
      <c r="B271" s="60"/>
      <c r="C271" s="40"/>
      <c r="D271" s="200" t="s">
        <v>216</v>
      </c>
      <c r="E271" s="205"/>
      <c r="F271" s="205"/>
      <c r="G271" s="206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39"/>
      <c r="S271" s="64"/>
      <c r="T271" s="64"/>
      <c r="U271" s="64"/>
      <c r="V271" s="64"/>
      <c r="W271" s="64"/>
      <c r="X271" s="64"/>
      <c r="Y271" s="64"/>
      <c r="Z271" s="64"/>
      <c r="AA271" s="64"/>
      <c r="AB271" s="64"/>
      <c r="AC271" s="64"/>
      <c r="AD271" s="64"/>
      <c r="AE271" s="64"/>
      <c r="AF271" s="64"/>
      <c r="AG271" s="64"/>
      <c r="AH271" s="64"/>
      <c r="AI271" s="64"/>
      <c r="AJ271" s="124"/>
      <c r="AK271" s="64"/>
      <c r="AL271" s="64"/>
      <c r="AM271" s="64"/>
      <c r="AN271" s="64"/>
      <c r="AO271" s="64"/>
      <c r="AP271" s="64"/>
      <c r="AQ271" s="64"/>
    </row>
    <row r="272" spans="1:43" ht="18" customHeight="1" x14ac:dyDescent="0.3">
      <c r="A272" s="35"/>
      <c r="B272" s="60"/>
      <c r="C272" s="40"/>
      <c r="D272" s="200" t="s">
        <v>217</v>
      </c>
      <c r="E272" s="205"/>
      <c r="F272" s="205"/>
      <c r="G272" s="206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39"/>
      <c r="S272" s="64"/>
      <c r="T272" s="64"/>
      <c r="U272" s="64"/>
      <c r="V272" s="64"/>
      <c r="W272" s="64"/>
      <c r="X272" s="64"/>
      <c r="Y272" s="64"/>
      <c r="Z272" s="64"/>
      <c r="AA272" s="64"/>
      <c r="AB272" s="64"/>
      <c r="AC272" s="64"/>
      <c r="AD272" s="64"/>
      <c r="AE272" s="64"/>
      <c r="AF272" s="64"/>
      <c r="AG272" s="64"/>
      <c r="AH272" s="64"/>
      <c r="AI272" s="64"/>
      <c r="AJ272" s="124"/>
      <c r="AK272" s="64"/>
      <c r="AL272" s="64"/>
      <c r="AM272" s="64"/>
      <c r="AN272" s="64"/>
      <c r="AO272" s="64"/>
      <c r="AP272" s="64"/>
      <c r="AQ272" s="64"/>
    </row>
    <row r="273" spans="1:43" ht="18" customHeight="1" x14ac:dyDescent="0.3">
      <c r="A273" s="35"/>
      <c r="B273" s="60"/>
      <c r="C273" s="40"/>
      <c r="D273" s="200" t="s">
        <v>218</v>
      </c>
      <c r="E273" s="205"/>
      <c r="F273" s="205"/>
      <c r="G273" s="206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39"/>
      <c r="S273" s="64"/>
      <c r="T273" s="64"/>
      <c r="U273" s="64"/>
      <c r="V273" s="64"/>
      <c r="W273" s="64"/>
      <c r="X273" s="64"/>
      <c r="Y273" s="64"/>
      <c r="Z273" s="64"/>
      <c r="AA273" s="64"/>
      <c r="AB273" s="64"/>
      <c r="AC273" s="64"/>
      <c r="AD273" s="64"/>
      <c r="AE273" s="64"/>
      <c r="AF273" s="64"/>
      <c r="AG273" s="64"/>
      <c r="AH273" s="64"/>
      <c r="AI273" s="64"/>
      <c r="AJ273" s="124"/>
      <c r="AK273" s="64"/>
      <c r="AL273" s="64"/>
      <c r="AM273" s="64"/>
      <c r="AN273" s="64"/>
      <c r="AO273" s="64"/>
      <c r="AP273" s="64"/>
      <c r="AQ273" s="64"/>
    </row>
    <row r="274" spans="1:43" ht="18" customHeight="1" x14ac:dyDescent="0.3">
      <c r="A274" s="35"/>
      <c r="B274" s="60"/>
      <c r="C274" s="40"/>
      <c r="D274" s="200" t="s">
        <v>219</v>
      </c>
      <c r="E274" s="205"/>
      <c r="F274" s="205"/>
      <c r="G274" s="206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39"/>
      <c r="S274" s="64"/>
      <c r="T274" s="64"/>
      <c r="U274" s="64"/>
      <c r="V274" s="64"/>
      <c r="W274" s="64"/>
      <c r="X274" s="64"/>
      <c r="Y274" s="64"/>
      <c r="Z274" s="64"/>
      <c r="AA274" s="64"/>
      <c r="AB274" s="64"/>
      <c r="AC274" s="64"/>
      <c r="AD274" s="64"/>
      <c r="AE274" s="64"/>
      <c r="AF274" s="64"/>
      <c r="AG274" s="64"/>
      <c r="AH274" s="64"/>
      <c r="AI274" s="64"/>
      <c r="AJ274" s="124"/>
      <c r="AK274" s="64"/>
      <c r="AL274" s="64"/>
      <c r="AM274" s="64"/>
      <c r="AN274" s="64"/>
      <c r="AO274" s="64"/>
      <c r="AP274" s="64"/>
      <c r="AQ274" s="64"/>
    </row>
    <row r="275" spans="1:43" ht="18" customHeight="1" x14ac:dyDescent="0.3">
      <c r="A275" s="35"/>
      <c r="B275" s="60"/>
      <c r="C275" s="40"/>
      <c r="D275" s="200" t="s">
        <v>220</v>
      </c>
      <c r="E275" s="205"/>
      <c r="F275" s="205"/>
      <c r="G275" s="206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39"/>
      <c r="S275" s="64"/>
      <c r="T275" s="64"/>
      <c r="U275" s="64"/>
      <c r="V275" s="64"/>
      <c r="W275" s="64"/>
      <c r="X275" s="64"/>
      <c r="Y275" s="64"/>
      <c r="Z275" s="64"/>
      <c r="AA275" s="64"/>
      <c r="AB275" s="64"/>
      <c r="AC275" s="64"/>
      <c r="AD275" s="64"/>
      <c r="AE275" s="64"/>
      <c r="AF275" s="64"/>
      <c r="AG275" s="64"/>
      <c r="AH275" s="64"/>
      <c r="AI275" s="64"/>
      <c r="AJ275" s="124"/>
      <c r="AK275" s="64"/>
      <c r="AL275" s="64"/>
      <c r="AM275" s="64"/>
      <c r="AN275" s="64"/>
      <c r="AO275" s="64"/>
      <c r="AP275" s="64"/>
      <c r="AQ275" s="64"/>
    </row>
    <row r="276" spans="1:43" ht="18" customHeight="1" x14ac:dyDescent="0.3">
      <c r="A276" s="35"/>
      <c r="B276" s="60"/>
      <c r="C276" s="40"/>
      <c r="D276" s="257"/>
      <c r="E276" s="205"/>
      <c r="F276" s="205"/>
      <c r="G276" s="206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39"/>
      <c r="S276" s="64"/>
      <c r="T276" s="64"/>
      <c r="U276" s="64"/>
      <c r="V276" s="64"/>
      <c r="W276" s="64"/>
      <c r="X276" s="64"/>
      <c r="Y276" s="64"/>
      <c r="Z276" s="64"/>
      <c r="AA276" s="64"/>
      <c r="AB276" s="64"/>
      <c r="AC276" s="64"/>
      <c r="AD276" s="64"/>
      <c r="AE276" s="64"/>
      <c r="AF276" s="64"/>
      <c r="AG276" s="64"/>
      <c r="AH276" s="64"/>
      <c r="AI276" s="64"/>
      <c r="AJ276" s="124"/>
      <c r="AK276" s="64"/>
      <c r="AL276" s="64"/>
      <c r="AM276" s="64"/>
      <c r="AN276" s="64"/>
      <c r="AO276" s="64"/>
      <c r="AP276" s="64"/>
      <c r="AQ276" s="64"/>
    </row>
    <row r="277" spans="1:43" ht="18" customHeight="1" x14ac:dyDescent="0.3">
      <c r="A277" s="35"/>
      <c r="B277" s="60"/>
      <c r="C277" s="40"/>
      <c r="D277" s="257"/>
      <c r="E277" s="205"/>
      <c r="F277" s="205"/>
      <c r="G277" s="206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39"/>
      <c r="S277" s="64"/>
      <c r="T277" s="64"/>
      <c r="U277" s="64"/>
      <c r="V277" s="64"/>
      <c r="W277" s="64"/>
      <c r="X277" s="64"/>
      <c r="Y277" s="64"/>
      <c r="Z277" s="64"/>
      <c r="AA277" s="64"/>
      <c r="AB277" s="64"/>
      <c r="AC277" s="64"/>
      <c r="AD277" s="64"/>
      <c r="AE277" s="64"/>
      <c r="AF277" s="64"/>
      <c r="AG277" s="64"/>
      <c r="AH277" s="64"/>
      <c r="AI277" s="64"/>
      <c r="AJ277" s="124"/>
      <c r="AK277" s="64"/>
      <c r="AL277" s="64"/>
      <c r="AM277" s="64"/>
      <c r="AN277" s="64"/>
      <c r="AO277" s="64"/>
      <c r="AP277" s="64"/>
      <c r="AQ277" s="64"/>
    </row>
    <row r="278" spans="1:43" ht="18" customHeight="1" thickBot="1" x14ac:dyDescent="0.35">
      <c r="A278" s="35"/>
      <c r="B278" s="60"/>
      <c r="C278" s="40"/>
      <c r="D278" s="198"/>
      <c r="E278" s="207"/>
      <c r="F278" s="207"/>
      <c r="G278" s="208"/>
      <c r="H278" s="120"/>
      <c r="I278" s="40"/>
      <c r="J278" s="40"/>
      <c r="K278" s="40"/>
      <c r="L278" s="40"/>
      <c r="M278" s="40"/>
      <c r="N278" s="40"/>
      <c r="O278" s="40"/>
      <c r="P278" s="40"/>
      <c r="Q278" s="40"/>
      <c r="R278" s="39"/>
      <c r="S278" s="64"/>
      <c r="T278" s="64"/>
      <c r="U278" s="64"/>
      <c r="V278" s="64"/>
      <c r="W278" s="64"/>
      <c r="X278" s="64"/>
      <c r="Y278" s="64"/>
      <c r="Z278" s="64"/>
      <c r="AA278" s="64"/>
      <c r="AB278" s="64"/>
      <c r="AC278" s="64"/>
      <c r="AD278" s="64"/>
      <c r="AE278" s="64"/>
      <c r="AF278" s="64"/>
      <c r="AG278" s="64"/>
      <c r="AH278" s="64"/>
      <c r="AI278" s="64"/>
      <c r="AJ278" s="64"/>
      <c r="AK278" s="64"/>
      <c r="AL278" s="64"/>
      <c r="AM278" s="64"/>
      <c r="AN278" s="64"/>
      <c r="AO278" s="64"/>
      <c r="AP278" s="64"/>
      <c r="AQ278" s="64"/>
    </row>
    <row r="279" spans="1:43" ht="18" customHeight="1" thickBot="1" x14ac:dyDescent="0.35">
      <c r="A279" s="35"/>
      <c r="B279" s="118"/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6"/>
      <c r="S279" s="64"/>
      <c r="T279" s="64"/>
      <c r="U279" s="64"/>
      <c r="V279" s="64"/>
      <c r="W279" s="64"/>
      <c r="X279" s="64"/>
      <c r="Y279" s="64"/>
      <c r="Z279" s="64"/>
      <c r="AA279" s="64"/>
      <c r="AB279" s="64"/>
      <c r="AC279" s="64"/>
      <c r="AD279" s="64"/>
      <c r="AE279" s="64"/>
      <c r="AF279" s="64"/>
      <c r="AG279" s="64"/>
      <c r="AH279" s="64"/>
      <c r="AI279" s="64"/>
      <c r="AJ279" s="64"/>
      <c r="AK279" s="64"/>
      <c r="AL279" s="64"/>
      <c r="AM279" s="64"/>
      <c r="AN279" s="64"/>
      <c r="AO279" s="64"/>
      <c r="AP279" s="64"/>
      <c r="AQ279" s="64"/>
    </row>
    <row r="280" spans="1:43" ht="18" customHeight="1" x14ac:dyDescent="0.3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64"/>
      <c r="T280" s="64"/>
      <c r="U280" s="64"/>
      <c r="V280" s="64"/>
      <c r="W280" s="64"/>
      <c r="X280" s="64"/>
      <c r="Y280" s="64"/>
      <c r="Z280" s="64"/>
      <c r="AA280" s="64"/>
      <c r="AB280" s="64"/>
      <c r="AC280" s="64"/>
      <c r="AD280" s="64"/>
      <c r="AE280" s="64"/>
      <c r="AF280" s="64"/>
      <c r="AG280" s="64"/>
      <c r="AH280" s="64"/>
      <c r="AI280" s="64"/>
      <c r="AJ280" s="64"/>
      <c r="AK280" s="64"/>
      <c r="AL280" s="64"/>
      <c r="AM280" s="64"/>
      <c r="AN280" s="64"/>
      <c r="AO280" s="64"/>
      <c r="AP280" s="64"/>
      <c r="AQ280" s="64"/>
    </row>
    <row r="281" spans="1:43" ht="18" customHeight="1" thickBot="1" x14ac:dyDescent="0.35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64"/>
      <c r="T281" s="64"/>
      <c r="U281" s="64"/>
      <c r="V281" s="64"/>
      <c r="W281" s="64"/>
      <c r="X281" s="64"/>
      <c r="Y281" s="64"/>
      <c r="Z281" s="64"/>
      <c r="AA281" s="64"/>
      <c r="AB281" s="64"/>
      <c r="AC281" s="64"/>
      <c r="AD281" s="64"/>
      <c r="AE281" s="64"/>
      <c r="AF281" s="64"/>
      <c r="AG281" s="64"/>
      <c r="AH281" s="64"/>
      <c r="AI281" s="64"/>
      <c r="AJ281" s="64"/>
      <c r="AK281" s="64"/>
      <c r="AL281" s="64"/>
      <c r="AM281" s="64"/>
      <c r="AN281" s="64"/>
      <c r="AO281" s="64"/>
      <c r="AP281" s="64"/>
      <c r="AQ281" s="64"/>
    </row>
    <row r="282" spans="1:43" ht="18" customHeight="1" x14ac:dyDescent="0.3">
      <c r="A282" s="35"/>
      <c r="B282" s="123"/>
      <c r="C282" s="122"/>
      <c r="D282" s="122"/>
      <c r="E282" s="122"/>
      <c r="F282" s="122"/>
      <c r="G282" s="122"/>
      <c r="H282" s="122"/>
      <c r="I282" s="122"/>
      <c r="J282" s="122"/>
      <c r="K282" s="122"/>
      <c r="L282" s="122"/>
      <c r="M282" s="122"/>
      <c r="N282" s="122"/>
      <c r="O282" s="122"/>
      <c r="P282" s="122"/>
      <c r="Q282" s="122"/>
      <c r="R282" s="61"/>
      <c r="S282" s="64"/>
      <c r="T282" s="64"/>
      <c r="U282" s="64"/>
      <c r="V282" s="64"/>
      <c r="W282" s="64"/>
      <c r="X282" s="64"/>
      <c r="Y282" s="64"/>
      <c r="Z282" s="67"/>
      <c r="AA282" s="67"/>
      <c r="AB282" s="67"/>
      <c r="AC282" s="67"/>
      <c r="AD282" s="67"/>
      <c r="AE282" s="67"/>
      <c r="AF282" s="67"/>
      <c r="AG282" s="67"/>
      <c r="AH282" s="64"/>
      <c r="AI282" s="64"/>
      <c r="AJ282" s="64"/>
      <c r="AK282" s="64"/>
      <c r="AL282" s="64"/>
      <c r="AM282" s="64"/>
      <c r="AN282" s="64"/>
      <c r="AO282" s="64"/>
      <c r="AP282" s="64"/>
      <c r="AQ282" s="64"/>
    </row>
    <row r="283" spans="1:43" ht="18" customHeight="1" x14ac:dyDescent="0.3">
      <c r="A283" s="35"/>
      <c r="B283" s="60"/>
      <c r="C283" s="121" t="s">
        <v>466</v>
      </c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39"/>
      <c r="S283" s="64"/>
      <c r="T283" s="64"/>
      <c r="U283" s="64"/>
      <c r="V283" s="64"/>
      <c r="W283" s="64"/>
      <c r="X283" s="64"/>
      <c r="Y283" s="64"/>
      <c r="Z283" s="67"/>
      <c r="AA283" s="67"/>
      <c r="AB283" s="67"/>
      <c r="AC283" s="67"/>
      <c r="AD283" s="67"/>
      <c r="AE283" s="67"/>
      <c r="AF283" s="67"/>
      <c r="AG283" s="67"/>
      <c r="AH283" s="64"/>
      <c r="AI283" s="64"/>
      <c r="AJ283" s="64"/>
      <c r="AK283" s="64"/>
      <c r="AL283" s="64"/>
      <c r="AM283" s="64"/>
      <c r="AN283" s="64"/>
      <c r="AO283" s="64"/>
      <c r="AP283" s="64"/>
      <c r="AQ283" s="64"/>
    </row>
    <row r="284" spans="1:43" ht="18" customHeight="1" x14ac:dyDescent="0.3">
      <c r="A284" s="35"/>
      <c r="B284" s="60"/>
      <c r="C284" s="58" t="s">
        <v>155</v>
      </c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39"/>
      <c r="S284" s="64"/>
      <c r="T284" s="64"/>
      <c r="U284" s="64"/>
      <c r="V284" s="64"/>
      <c r="W284" s="64"/>
      <c r="X284" s="64"/>
      <c r="Y284" s="64"/>
      <c r="Z284" s="67"/>
      <c r="AA284" s="67"/>
      <c r="AB284" s="67"/>
      <c r="AC284" s="67"/>
      <c r="AD284" s="67"/>
      <c r="AE284" s="67"/>
      <c r="AF284" s="67"/>
      <c r="AG284" s="67"/>
      <c r="AH284" s="64"/>
      <c r="AI284" s="64"/>
      <c r="AJ284" s="64"/>
      <c r="AK284" s="64"/>
      <c r="AL284" s="64"/>
      <c r="AM284" s="64"/>
      <c r="AN284" s="64"/>
      <c r="AO284" s="64"/>
      <c r="AP284" s="64"/>
      <c r="AQ284" s="64"/>
    </row>
    <row r="285" spans="1:43" ht="18" customHeight="1" thickBot="1" x14ac:dyDescent="0.35">
      <c r="A285" s="35"/>
      <c r="B285" s="60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39"/>
      <c r="S285" s="64"/>
      <c r="T285" s="64"/>
      <c r="U285" s="64"/>
      <c r="V285" s="64"/>
      <c r="W285" s="64"/>
      <c r="X285" s="64"/>
      <c r="Y285" s="64"/>
      <c r="Z285" s="67"/>
      <c r="AA285" s="67"/>
      <c r="AB285" s="67"/>
      <c r="AC285" s="67"/>
      <c r="AD285" s="67"/>
      <c r="AE285" s="67"/>
      <c r="AF285" s="67"/>
      <c r="AG285" s="67"/>
      <c r="AH285" s="64"/>
      <c r="AI285" s="64"/>
      <c r="AJ285" s="64"/>
      <c r="AK285" s="64"/>
      <c r="AL285" s="64"/>
      <c r="AM285" s="64"/>
      <c r="AN285" s="64"/>
      <c r="AO285" s="64"/>
      <c r="AP285" s="64"/>
      <c r="AQ285" s="64"/>
    </row>
    <row r="286" spans="1:43" ht="18" customHeight="1" thickBot="1" x14ac:dyDescent="0.35">
      <c r="A286" s="35"/>
      <c r="B286" s="60"/>
      <c r="C286" s="40"/>
      <c r="D286" s="174" t="s">
        <v>154</v>
      </c>
      <c r="E286" s="175" t="s">
        <v>153</v>
      </c>
      <c r="F286" s="40"/>
      <c r="G286" s="119" t="s">
        <v>152</v>
      </c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39"/>
      <c r="S286" s="64"/>
      <c r="T286" s="64"/>
      <c r="U286" s="64"/>
      <c r="V286" s="64"/>
      <c r="W286" s="64"/>
      <c r="X286" s="64"/>
      <c r="Y286" s="64"/>
      <c r="Z286" s="67"/>
      <c r="AA286" s="67"/>
      <c r="AB286" s="67"/>
      <c r="AC286" s="67"/>
      <c r="AD286" s="67"/>
      <c r="AE286" s="67"/>
      <c r="AF286" s="67"/>
      <c r="AG286" s="67"/>
      <c r="AH286" s="64"/>
      <c r="AI286" s="64"/>
      <c r="AJ286" s="64"/>
      <c r="AK286" s="64"/>
      <c r="AL286" s="64"/>
      <c r="AM286" s="64"/>
      <c r="AN286" s="64"/>
      <c r="AO286" s="64"/>
      <c r="AP286" s="64"/>
      <c r="AQ286" s="64"/>
    </row>
    <row r="287" spans="1:43" ht="18" customHeight="1" x14ac:dyDescent="0.3">
      <c r="A287" s="35"/>
      <c r="B287" s="60"/>
      <c r="C287" s="40"/>
      <c r="D287" s="40"/>
      <c r="E287" s="40"/>
      <c r="F287" s="40"/>
      <c r="G287" s="167" t="s">
        <v>151</v>
      </c>
      <c r="H287" s="176" t="s">
        <v>150</v>
      </c>
      <c r="I287" s="40"/>
      <c r="J287" s="40"/>
      <c r="K287" s="40"/>
      <c r="L287" s="40"/>
      <c r="M287" s="40"/>
      <c r="N287" s="40"/>
      <c r="O287" s="40"/>
      <c r="P287" s="40"/>
      <c r="Q287" s="40"/>
      <c r="R287" s="39"/>
      <c r="S287" s="64"/>
      <c r="T287" s="64"/>
      <c r="U287" s="64"/>
      <c r="V287" s="64"/>
      <c r="W287" s="64"/>
      <c r="X287" s="64"/>
      <c r="Y287" s="64"/>
      <c r="Z287" s="67"/>
      <c r="AA287" s="67"/>
      <c r="AB287" s="67"/>
      <c r="AC287" s="67"/>
      <c r="AD287" s="67"/>
      <c r="AE287" s="67"/>
      <c r="AF287" s="67"/>
      <c r="AG287" s="67"/>
      <c r="AH287" s="64"/>
      <c r="AI287" s="64"/>
      <c r="AJ287" s="64"/>
      <c r="AK287" s="64"/>
      <c r="AL287" s="64"/>
      <c r="AM287" s="64"/>
      <c r="AN287" s="64"/>
      <c r="AO287" s="64"/>
      <c r="AP287" s="64"/>
      <c r="AQ287" s="64"/>
    </row>
    <row r="288" spans="1:43" ht="18" customHeight="1" x14ac:dyDescent="0.3">
      <c r="A288" s="35"/>
      <c r="B288" s="60"/>
      <c r="C288" s="40"/>
      <c r="D288" s="40"/>
      <c r="E288" s="40"/>
      <c r="F288" s="40"/>
      <c r="G288" s="167" t="s">
        <v>149</v>
      </c>
      <c r="H288" s="176" t="s">
        <v>148</v>
      </c>
      <c r="I288" s="40"/>
      <c r="J288" s="40"/>
      <c r="K288" s="40"/>
      <c r="L288" s="40"/>
      <c r="M288" s="40"/>
      <c r="N288" s="40"/>
      <c r="O288" s="40"/>
      <c r="P288" s="40"/>
      <c r="Q288" s="40"/>
      <c r="R288" s="39"/>
      <c r="S288" s="64"/>
      <c r="T288" s="64"/>
      <c r="U288" s="64"/>
      <c r="V288" s="64"/>
      <c r="W288" s="64"/>
      <c r="X288" s="64"/>
      <c r="Y288" s="64"/>
      <c r="Z288" s="67"/>
      <c r="AA288" s="67"/>
      <c r="AB288" s="67"/>
      <c r="AC288" s="67"/>
      <c r="AD288" s="67"/>
      <c r="AE288" s="67"/>
      <c r="AF288" s="67"/>
      <c r="AG288" s="67"/>
      <c r="AH288" s="64"/>
      <c r="AI288" s="64"/>
      <c r="AJ288" s="64"/>
      <c r="AK288" s="64"/>
      <c r="AL288" s="64"/>
      <c r="AM288" s="64"/>
      <c r="AN288" s="64"/>
      <c r="AO288" s="64"/>
      <c r="AP288" s="64"/>
      <c r="AQ288" s="64"/>
    </row>
    <row r="289" spans="1:47" ht="18" customHeight="1" x14ac:dyDescent="0.3">
      <c r="A289" s="35"/>
      <c r="B289" s="60"/>
      <c r="C289" s="40"/>
      <c r="D289" s="40"/>
      <c r="E289" s="40"/>
      <c r="F289" s="40"/>
      <c r="G289" s="167" t="s">
        <v>147</v>
      </c>
      <c r="H289" s="176" t="s">
        <v>146</v>
      </c>
      <c r="I289" s="40"/>
      <c r="J289" s="40"/>
      <c r="K289" s="40"/>
      <c r="L289" s="40"/>
      <c r="M289" s="40"/>
      <c r="N289" s="40"/>
      <c r="O289" s="40"/>
      <c r="P289" s="40"/>
      <c r="Q289" s="40"/>
      <c r="R289" s="39"/>
      <c r="S289" s="64"/>
      <c r="T289" s="64"/>
      <c r="U289" s="64"/>
      <c r="V289" s="64"/>
      <c r="W289" s="64"/>
      <c r="X289" s="64"/>
      <c r="Y289" s="64"/>
      <c r="Z289" s="67"/>
      <c r="AA289" s="67"/>
      <c r="AB289" s="67"/>
      <c r="AC289" s="67"/>
      <c r="AD289" s="67"/>
      <c r="AE289" s="67"/>
      <c r="AF289" s="67"/>
      <c r="AG289" s="67"/>
      <c r="AH289" s="64"/>
      <c r="AI289" s="64"/>
      <c r="AJ289" s="64"/>
      <c r="AK289" s="64"/>
      <c r="AL289" s="64"/>
      <c r="AM289" s="64"/>
      <c r="AN289" s="64"/>
      <c r="AO289" s="64"/>
      <c r="AP289" s="64"/>
      <c r="AQ289" s="64"/>
    </row>
    <row r="290" spans="1:47" ht="18" customHeight="1" x14ac:dyDescent="0.3">
      <c r="A290" s="35"/>
      <c r="B290" s="60"/>
      <c r="C290" s="40"/>
      <c r="D290" s="40"/>
      <c r="E290" s="40"/>
      <c r="F290" s="40"/>
      <c r="G290" s="167" t="s">
        <v>145</v>
      </c>
      <c r="H290" s="176" t="s">
        <v>144</v>
      </c>
      <c r="I290" s="120" t="s">
        <v>59</v>
      </c>
      <c r="J290" s="40"/>
      <c r="K290" s="40"/>
      <c r="L290" s="40"/>
      <c r="M290" s="40"/>
      <c r="N290" s="40"/>
      <c r="O290" s="40"/>
      <c r="P290" s="40"/>
      <c r="Q290" s="40"/>
      <c r="R290" s="39"/>
      <c r="S290" s="64"/>
      <c r="T290" s="64"/>
      <c r="U290" s="64"/>
      <c r="V290" s="64"/>
      <c r="W290" s="64"/>
      <c r="X290" s="64"/>
      <c r="Y290" s="64"/>
      <c r="Z290" s="67"/>
      <c r="AA290" s="67"/>
      <c r="AB290" s="67"/>
      <c r="AC290" s="67"/>
      <c r="AD290" s="67"/>
      <c r="AE290" s="67"/>
      <c r="AF290" s="67"/>
      <c r="AG290" s="67"/>
      <c r="AH290" s="64"/>
      <c r="AI290" s="64"/>
      <c r="AJ290" s="64"/>
      <c r="AK290" s="64"/>
      <c r="AL290" s="64"/>
      <c r="AM290" s="64"/>
      <c r="AN290" s="64"/>
      <c r="AO290" s="64"/>
      <c r="AP290" s="64"/>
      <c r="AQ290" s="64"/>
    </row>
    <row r="291" spans="1:47" ht="18" customHeight="1" thickBot="1" x14ac:dyDescent="0.35">
      <c r="A291" s="35"/>
      <c r="B291" s="118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6"/>
      <c r="S291" s="64"/>
      <c r="T291" s="64"/>
      <c r="U291" s="64"/>
      <c r="V291" s="64"/>
      <c r="W291" s="64"/>
      <c r="X291" s="64"/>
      <c r="Y291" s="64"/>
      <c r="Z291" s="67"/>
      <c r="AA291" s="67"/>
      <c r="AB291" s="67"/>
      <c r="AC291" s="67"/>
      <c r="AD291" s="67"/>
      <c r="AE291" s="67"/>
      <c r="AF291" s="67"/>
      <c r="AG291" s="67"/>
      <c r="AH291" s="64"/>
      <c r="AI291" s="64"/>
      <c r="AJ291" s="64"/>
      <c r="AK291" s="64"/>
      <c r="AL291" s="64"/>
      <c r="AM291" s="64"/>
      <c r="AN291" s="64"/>
      <c r="AO291" s="64"/>
      <c r="AP291" s="64"/>
      <c r="AQ291" s="64"/>
    </row>
    <row r="292" spans="1:47" s="29" customFormat="1" ht="18.75" customHeight="1" x14ac:dyDescent="0.3">
      <c r="A292" s="28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</row>
    <row r="293" spans="1:47" s="29" customFormat="1" x14ac:dyDescent="0.3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</row>
    <row r="294" spans="1:47" s="29" customFormat="1" x14ac:dyDescent="0.3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</row>
    <row r="295" spans="1:47" s="29" customFormat="1" x14ac:dyDescent="0.3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</row>
    <row r="296" spans="1:47" x14ac:dyDescent="0.3">
      <c r="AJ296" s="28"/>
    </row>
    <row r="297" spans="1:47" s="29" customFormat="1" ht="23.25" customHeight="1" x14ac:dyDescent="0.3">
      <c r="A297" s="28"/>
      <c r="B297" s="28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</row>
    <row r="298" spans="1:47" s="29" customFormat="1" x14ac:dyDescent="0.3">
      <c r="A298" s="28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</row>
    <row r="299" spans="1:47" s="29" customFormat="1" x14ac:dyDescent="0.3">
      <c r="A299" s="28"/>
      <c r="B299" s="28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</row>
    <row r="300" spans="1:47" s="29" customFormat="1" x14ac:dyDescent="0.3">
      <c r="A300" s="28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</row>
    <row r="301" spans="1:47" s="29" customFormat="1" x14ac:dyDescent="0.3">
      <c r="A301" s="28"/>
      <c r="B301" s="28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</row>
    <row r="302" spans="1:47" s="29" customFormat="1" x14ac:dyDescent="0.3">
      <c r="A302" s="28"/>
      <c r="B302" s="28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</row>
    <row r="303" spans="1:47" x14ac:dyDescent="0.3">
      <c r="AJ303" s="28"/>
    </row>
    <row r="304" spans="1:47" x14ac:dyDescent="0.3">
      <c r="AJ304" s="28"/>
    </row>
    <row r="305" spans="1:47" s="29" customFormat="1" x14ac:dyDescent="0.3">
      <c r="A305" s="28"/>
      <c r="B305" s="28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</row>
    <row r="306" spans="1:47" x14ac:dyDescent="0.3">
      <c r="AJ306" s="28"/>
    </row>
    <row r="307" spans="1:47" x14ac:dyDescent="0.3">
      <c r="AJ307" s="28"/>
    </row>
    <row r="308" spans="1:47" s="29" customFormat="1" x14ac:dyDescent="0.3">
      <c r="A308" s="28"/>
      <c r="B308" s="28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</row>
    <row r="309" spans="1:47" s="29" customFormat="1" x14ac:dyDescent="0.3">
      <c r="A309" s="28"/>
      <c r="B309" s="28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</row>
    <row r="310" spans="1:47" s="29" customFormat="1" x14ac:dyDescent="0.3">
      <c r="A310" s="28"/>
      <c r="B310" s="28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</row>
    <row r="311" spans="1:47" s="29" customFormat="1" x14ac:dyDescent="0.3">
      <c r="A311" s="28"/>
      <c r="B311" s="28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</row>
    <row r="312" spans="1:47" s="29" customFormat="1" x14ac:dyDescent="0.3">
      <c r="A312" s="28"/>
      <c r="B312" s="28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</row>
    <row r="313" spans="1:47" s="29" customFormat="1" x14ac:dyDescent="0.3">
      <c r="A313" s="28"/>
      <c r="B313" s="28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</row>
    <row r="314" spans="1:47" s="29" customFormat="1" x14ac:dyDescent="0.3">
      <c r="A314" s="28"/>
      <c r="B314" s="28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</row>
    <row r="315" spans="1:47" s="29" customFormat="1" x14ac:dyDescent="0.3">
      <c r="A315" s="28"/>
      <c r="B315" s="28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</row>
    <row r="316" spans="1:47" s="29" customFormat="1" x14ac:dyDescent="0.3">
      <c r="A316" s="28"/>
      <c r="B316" s="28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</row>
    <row r="317" spans="1:47" s="29" customFormat="1" x14ac:dyDescent="0.3">
      <c r="A317" s="28"/>
      <c r="B317" s="28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</row>
    <row r="318" spans="1:47" s="29" customFormat="1" x14ac:dyDescent="0.3">
      <c r="A318" s="28"/>
      <c r="B318" s="28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</row>
    <row r="319" spans="1:47" s="29" customFormat="1" x14ac:dyDescent="0.3">
      <c r="A319" s="28"/>
      <c r="B319" s="28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28"/>
      <c r="AI319" s="28"/>
      <c r="AJ319" s="28"/>
      <c r="AK319" s="28"/>
      <c r="AL319" s="28"/>
      <c r="AM319" s="28"/>
      <c r="AN319" s="28"/>
      <c r="AO319" s="28"/>
      <c r="AP319" s="28"/>
      <c r="AQ319" s="28"/>
      <c r="AR319" s="28"/>
      <c r="AS319" s="28"/>
      <c r="AT319" s="28"/>
      <c r="AU319" s="28"/>
    </row>
    <row r="320" spans="1:47" s="29" customFormat="1" x14ac:dyDescent="0.3">
      <c r="A320" s="28"/>
      <c r="B320" s="28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28"/>
      <c r="AI320" s="28"/>
      <c r="AJ320" s="28"/>
      <c r="AK320" s="28"/>
      <c r="AL320" s="28"/>
      <c r="AM320" s="28"/>
      <c r="AN320" s="28"/>
      <c r="AO320" s="28"/>
      <c r="AP320" s="28"/>
      <c r="AQ320" s="28"/>
      <c r="AR320" s="28"/>
      <c r="AS320" s="28"/>
      <c r="AT320" s="28"/>
      <c r="AU320" s="28"/>
    </row>
    <row r="321" spans="1:47" s="29" customFormat="1" x14ac:dyDescent="0.3">
      <c r="A321" s="28"/>
      <c r="B321" s="28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28"/>
      <c r="AI321" s="28"/>
      <c r="AJ321" s="28"/>
      <c r="AK321" s="28"/>
      <c r="AL321" s="28"/>
      <c r="AM321" s="28"/>
      <c r="AN321" s="28"/>
      <c r="AO321" s="28"/>
      <c r="AP321" s="28"/>
      <c r="AQ321" s="28"/>
      <c r="AR321" s="28"/>
      <c r="AS321" s="28"/>
      <c r="AT321" s="28"/>
      <c r="AU321" s="28"/>
    </row>
    <row r="322" spans="1:47" s="29" customFormat="1" x14ac:dyDescent="0.3">
      <c r="A322" s="28"/>
      <c r="B322" s="28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28"/>
      <c r="AI322" s="28"/>
      <c r="AJ322" s="28"/>
      <c r="AK322" s="28"/>
      <c r="AL322" s="28"/>
      <c r="AM322" s="28"/>
      <c r="AN322" s="28"/>
      <c r="AO322" s="28"/>
      <c r="AP322" s="28"/>
      <c r="AQ322" s="28"/>
      <c r="AR322" s="28"/>
      <c r="AS322" s="28"/>
      <c r="AT322" s="28"/>
      <c r="AU322" s="28"/>
    </row>
    <row r="323" spans="1:47" s="29" customFormat="1" x14ac:dyDescent="0.3">
      <c r="A323" s="28"/>
      <c r="B323" s="28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28"/>
      <c r="AI323" s="28"/>
      <c r="AJ323" s="28"/>
      <c r="AK323" s="28"/>
      <c r="AL323" s="28"/>
      <c r="AM323" s="28"/>
      <c r="AN323" s="28"/>
      <c r="AO323" s="28"/>
      <c r="AP323" s="28"/>
      <c r="AQ323" s="28"/>
      <c r="AR323" s="28"/>
      <c r="AS323" s="28"/>
      <c r="AT323" s="28"/>
      <c r="AU323" s="28"/>
    </row>
    <row r="324" spans="1:47" s="29" customFormat="1" x14ac:dyDescent="0.3">
      <c r="A324" s="28"/>
      <c r="B324" s="28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28"/>
      <c r="AI324" s="28"/>
      <c r="AJ324" s="28"/>
      <c r="AK324" s="28"/>
      <c r="AL324" s="28"/>
      <c r="AM324" s="28"/>
      <c r="AN324" s="28"/>
      <c r="AO324" s="28"/>
      <c r="AP324" s="28"/>
      <c r="AQ324" s="28"/>
      <c r="AR324" s="28"/>
      <c r="AS324" s="28"/>
      <c r="AT324" s="28"/>
      <c r="AU324" s="28"/>
    </row>
    <row r="325" spans="1:47" s="29" customFormat="1" x14ac:dyDescent="0.3">
      <c r="A325" s="28"/>
      <c r="B325" s="28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28"/>
      <c r="AI325" s="28"/>
      <c r="AJ325" s="28"/>
      <c r="AK325" s="28"/>
      <c r="AL325" s="28"/>
      <c r="AM325" s="28"/>
      <c r="AN325" s="28"/>
      <c r="AO325" s="28"/>
      <c r="AP325" s="28"/>
      <c r="AQ325" s="28"/>
      <c r="AR325" s="28"/>
      <c r="AS325" s="28"/>
      <c r="AT325" s="28"/>
      <c r="AU325" s="28"/>
    </row>
    <row r="326" spans="1:47" x14ac:dyDescent="0.3">
      <c r="AJ326" s="28"/>
    </row>
    <row r="327" spans="1:47" x14ac:dyDescent="0.3">
      <c r="AJ327" s="28"/>
    </row>
  </sheetData>
  <mergeCells count="402">
    <mergeCell ref="A242:R243"/>
    <mergeCell ref="N246:Q251"/>
    <mergeCell ref="A1:R2"/>
    <mergeCell ref="AI8:AP8"/>
    <mergeCell ref="O10:R10"/>
    <mergeCell ref="AL10:AN10"/>
    <mergeCell ref="B5:I6"/>
    <mergeCell ref="K5:R6"/>
    <mergeCell ref="T5:AF6"/>
    <mergeCell ref="AH5:AP6"/>
    <mergeCell ref="B8:D9"/>
    <mergeCell ref="E8:I9"/>
    <mergeCell ref="K8:M9"/>
    <mergeCell ref="N8:R9"/>
    <mergeCell ref="F10:I10"/>
    <mergeCell ref="F14:I14"/>
    <mergeCell ref="O14:R14"/>
    <mergeCell ref="F15:I15"/>
    <mergeCell ref="O15:R15"/>
    <mergeCell ref="F16:I16"/>
    <mergeCell ref="O16:R16"/>
    <mergeCell ref="AL11:AL12"/>
    <mergeCell ref="AM11:AN12"/>
    <mergeCell ref="F12:I12"/>
    <mergeCell ref="O12:R12"/>
    <mergeCell ref="F13:I13"/>
    <mergeCell ref="O13:R13"/>
    <mergeCell ref="F17:I17"/>
    <mergeCell ref="O17:R17"/>
    <mergeCell ref="F32:I32"/>
    <mergeCell ref="O32:R32"/>
    <mergeCell ref="F33:I33"/>
    <mergeCell ref="O33:R33"/>
    <mergeCell ref="F30:I30"/>
    <mergeCell ref="F22:I22"/>
    <mergeCell ref="F23:I23"/>
    <mergeCell ref="F24:I24"/>
    <mergeCell ref="F25:I25"/>
    <mergeCell ref="F26:I26"/>
    <mergeCell ref="F27:I27"/>
    <mergeCell ref="O50:R50"/>
    <mergeCell ref="F52:I52"/>
    <mergeCell ref="O52:R52"/>
    <mergeCell ref="F53:I53"/>
    <mergeCell ref="O53:R53"/>
    <mergeCell ref="F34:I34"/>
    <mergeCell ref="O34:R34"/>
    <mergeCell ref="F35:I35"/>
    <mergeCell ref="O35:R35"/>
    <mergeCell ref="F49:I49"/>
    <mergeCell ref="O49:R49"/>
    <mergeCell ref="F36:I36"/>
    <mergeCell ref="F37:I37"/>
    <mergeCell ref="F38:I38"/>
    <mergeCell ref="F39:I39"/>
    <mergeCell ref="F43:I43"/>
    <mergeCell ref="F44:I44"/>
    <mergeCell ref="F45:I45"/>
    <mergeCell ref="F40:I40"/>
    <mergeCell ref="F41:I41"/>
    <mergeCell ref="F42:I42"/>
    <mergeCell ref="F46:I46"/>
    <mergeCell ref="F47:I47"/>
    <mergeCell ref="F48:I48"/>
    <mergeCell ref="F70:I70"/>
    <mergeCell ref="O70:R70"/>
    <mergeCell ref="F72:I72"/>
    <mergeCell ref="O72:R72"/>
    <mergeCell ref="F73:I73"/>
    <mergeCell ref="O73:R73"/>
    <mergeCell ref="F54:I54"/>
    <mergeCell ref="O54:R54"/>
    <mergeCell ref="F55:I55"/>
    <mergeCell ref="O55:R55"/>
    <mergeCell ref="F69:I69"/>
    <mergeCell ref="O69:R69"/>
    <mergeCell ref="F59:I59"/>
    <mergeCell ref="F60:I60"/>
    <mergeCell ref="F61:I61"/>
    <mergeCell ref="F62:I62"/>
    <mergeCell ref="F65:I65"/>
    <mergeCell ref="F66:I66"/>
    <mergeCell ref="F67:I67"/>
    <mergeCell ref="F68:I68"/>
    <mergeCell ref="F56:I56"/>
    <mergeCell ref="F57:I57"/>
    <mergeCell ref="F58:I58"/>
    <mergeCell ref="F64:I64"/>
    <mergeCell ref="F74:I74"/>
    <mergeCell ref="O74:R74"/>
    <mergeCell ref="F75:I75"/>
    <mergeCell ref="O75:R75"/>
    <mergeCell ref="F89:I89"/>
    <mergeCell ref="O89:R89"/>
    <mergeCell ref="F77:I77"/>
    <mergeCell ref="O77:R77"/>
    <mergeCell ref="F78:I78"/>
    <mergeCell ref="O78:R78"/>
    <mergeCell ref="F82:I82"/>
    <mergeCell ref="O82:R82"/>
    <mergeCell ref="F83:I83"/>
    <mergeCell ref="O83:R83"/>
    <mergeCell ref="F84:I84"/>
    <mergeCell ref="O84:R84"/>
    <mergeCell ref="F79:I79"/>
    <mergeCell ref="O79:R79"/>
    <mergeCell ref="F80:I80"/>
    <mergeCell ref="O80:R80"/>
    <mergeCell ref="F81:I81"/>
    <mergeCell ref="O81:R81"/>
    <mergeCell ref="F88:I88"/>
    <mergeCell ref="O88:R88"/>
    <mergeCell ref="F98:I98"/>
    <mergeCell ref="O98:R98"/>
    <mergeCell ref="F99:I99"/>
    <mergeCell ref="O99:R99"/>
    <mergeCell ref="F90:I90"/>
    <mergeCell ref="O90:R90"/>
    <mergeCell ref="F92:I92"/>
    <mergeCell ref="O92:R92"/>
    <mergeCell ref="F93:I93"/>
    <mergeCell ref="O93:R93"/>
    <mergeCell ref="F96:I96"/>
    <mergeCell ref="O96:R96"/>
    <mergeCell ref="F97:I97"/>
    <mergeCell ref="O97:R97"/>
    <mergeCell ref="F118:I118"/>
    <mergeCell ref="O118:R118"/>
    <mergeCell ref="F119:I119"/>
    <mergeCell ref="O119:R119"/>
    <mergeCell ref="F120:I120"/>
    <mergeCell ref="O120:R120"/>
    <mergeCell ref="F124:I124"/>
    <mergeCell ref="O124:R124"/>
    <mergeCell ref="F125:I125"/>
    <mergeCell ref="O125:R125"/>
    <mergeCell ref="F121:I121"/>
    <mergeCell ref="O121:R121"/>
    <mergeCell ref="F122:I122"/>
    <mergeCell ref="O122:R122"/>
    <mergeCell ref="F123:I123"/>
    <mergeCell ref="O123:R123"/>
    <mergeCell ref="F116:I116"/>
    <mergeCell ref="O116:R116"/>
    <mergeCell ref="F117:I117"/>
    <mergeCell ref="O117:R117"/>
    <mergeCell ref="F110:I110"/>
    <mergeCell ref="O110:R110"/>
    <mergeCell ref="F112:I112"/>
    <mergeCell ref="O112:R112"/>
    <mergeCell ref="F113:I113"/>
    <mergeCell ref="O113:R113"/>
    <mergeCell ref="F174:I174"/>
    <mergeCell ref="O174:R174"/>
    <mergeCell ref="F175:I175"/>
    <mergeCell ref="O175:R175"/>
    <mergeCell ref="F189:I189"/>
    <mergeCell ref="O189:R189"/>
    <mergeCell ref="F176:I176"/>
    <mergeCell ref="O176:R176"/>
    <mergeCell ref="F177:I177"/>
    <mergeCell ref="O177:R177"/>
    <mergeCell ref="F180:I180"/>
    <mergeCell ref="O180:R180"/>
    <mergeCell ref="F209:I209"/>
    <mergeCell ref="F210:I210"/>
    <mergeCell ref="B218:K218"/>
    <mergeCell ref="F18:I18"/>
    <mergeCell ref="F19:I19"/>
    <mergeCell ref="F20:I20"/>
    <mergeCell ref="F21:I21"/>
    <mergeCell ref="F28:I28"/>
    <mergeCell ref="F29:I29"/>
    <mergeCell ref="F190:I190"/>
    <mergeCell ref="F170:I170"/>
    <mergeCell ref="F172:I172"/>
    <mergeCell ref="F173:I173"/>
    <mergeCell ref="F154:I154"/>
    <mergeCell ref="F155:I155"/>
    <mergeCell ref="F169:I169"/>
    <mergeCell ref="F158:I158"/>
    <mergeCell ref="F159:I159"/>
    <mergeCell ref="F150:I150"/>
    <mergeCell ref="F152:I152"/>
    <mergeCell ref="F153:I153"/>
    <mergeCell ref="F134:I134"/>
    <mergeCell ref="F135:I135"/>
    <mergeCell ref="F192:I192"/>
    <mergeCell ref="F50:I50"/>
    <mergeCell ref="O30:R30"/>
    <mergeCell ref="U8:U9"/>
    <mergeCell ref="V8:X9"/>
    <mergeCell ref="AB8:AB9"/>
    <mergeCell ref="AC8:AE9"/>
    <mergeCell ref="F76:I76"/>
    <mergeCell ref="O76:R76"/>
    <mergeCell ref="O41:R41"/>
    <mergeCell ref="O42:R42"/>
    <mergeCell ref="O43:R43"/>
    <mergeCell ref="O24:R24"/>
    <mergeCell ref="O25:R25"/>
    <mergeCell ref="O26:R26"/>
    <mergeCell ref="O27:R27"/>
    <mergeCell ref="O28:R28"/>
    <mergeCell ref="O29:R29"/>
    <mergeCell ref="O18:R18"/>
    <mergeCell ref="O19:R19"/>
    <mergeCell ref="O20:R20"/>
    <mergeCell ref="O21:R21"/>
    <mergeCell ref="O22:R22"/>
    <mergeCell ref="O23:R23"/>
    <mergeCell ref="F63:I63"/>
    <mergeCell ref="F85:I85"/>
    <mergeCell ref="O85:R85"/>
    <mergeCell ref="F86:I86"/>
    <mergeCell ref="O86:R86"/>
    <mergeCell ref="F87:I87"/>
    <mergeCell ref="O87:R87"/>
    <mergeCell ref="F94:I94"/>
    <mergeCell ref="O94:R94"/>
    <mergeCell ref="F95:I95"/>
    <mergeCell ref="O95:R95"/>
    <mergeCell ref="F103:I103"/>
    <mergeCell ref="O103:R103"/>
    <mergeCell ref="F104:I104"/>
    <mergeCell ref="O104:R104"/>
    <mergeCell ref="F105:I105"/>
    <mergeCell ref="O105:R105"/>
    <mergeCell ref="F100:I100"/>
    <mergeCell ref="O100:R100"/>
    <mergeCell ref="F101:I101"/>
    <mergeCell ref="O101:R101"/>
    <mergeCell ref="F102:I102"/>
    <mergeCell ref="O102:R102"/>
    <mergeCell ref="F106:I106"/>
    <mergeCell ref="O106:R106"/>
    <mergeCell ref="F107:I107"/>
    <mergeCell ref="O107:R107"/>
    <mergeCell ref="F108:I108"/>
    <mergeCell ref="O108:R108"/>
    <mergeCell ref="F114:I114"/>
    <mergeCell ref="O114:R114"/>
    <mergeCell ref="F115:I115"/>
    <mergeCell ref="O115:R115"/>
    <mergeCell ref="F109:I109"/>
    <mergeCell ref="O109:R109"/>
    <mergeCell ref="F129:I129"/>
    <mergeCell ref="O129:R129"/>
    <mergeCell ref="F126:I126"/>
    <mergeCell ref="O126:R126"/>
    <mergeCell ref="F141:I141"/>
    <mergeCell ref="O141:R141"/>
    <mergeCell ref="F127:I127"/>
    <mergeCell ref="O127:R127"/>
    <mergeCell ref="F128:I128"/>
    <mergeCell ref="O128:R128"/>
    <mergeCell ref="F136:I136"/>
    <mergeCell ref="O136:R136"/>
    <mergeCell ref="O134:R134"/>
    <mergeCell ref="O135:R135"/>
    <mergeCell ref="F137:I137"/>
    <mergeCell ref="O137:R137"/>
    <mergeCell ref="F138:I138"/>
    <mergeCell ref="O138:R138"/>
    <mergeCell ref="F130:I130"/>
    <mergeCell ref="O130:R130"/>
    <mergeCell ref="F132:I132"/>
    <mergeCell ref="O132:R132"/>
    <mergeCell ref="F133:I133"/>
    <mergeCell ref="O133:R133"/>
    <mergeCell ref="F139:I139"/>
    <mergeCell ref="O139:R139"/>
    <mergeCell ref="F140:I140"/>
    <mergeCell ref="O140:R140"/>
    <mergeCell ref="F148:I148"/>
    <mergeCell ref="O148:R148"/>
    <mergeCell ref="F156:I156"/>
    <mergeCell ref="O156:R156"/>
    <mergeCell ref="F157:I157"/>
    <mergeCell ref="O157:R157"/>
    <mergeCell ref="O154:R154"/>
    <mergeCell ref="O155:R155"/>
    <mergeCell ref="F145:I145"/>
    <mergeCell ref="O145:R145"/>
    <mergeCell ref="F146:I146"/>
    <mergeCell ref="O146:R146"/>
    <mergeCell ref="F147:I147"/>
    <mergeCell ref="O147:R147"/>
    <mergeCell ref="F142:I142"/>
    <mergeCell ref="O142:R142"/>
    <mergeCell ref="F143:I143"/>
    <mergeCell ref="O143:R143"/>
    <mergeCell ref="F144:I144"/>
    <mergeCell ref="O144:R144"/>
    <mergeCell ref="F149:I149"/>
    <mergeCell ref="O149:R149"/>
    <mergeCell ref="F168:I168"/>
    <mergeCell ref="O168:R168"/>
    <mergeCell ref="F163:I163"/>
    <mergeCell ref="O163:R163"/>
    <mergeCell ref="F164:I164"/>
    <mergeCell ref="O164:R164"/>
    <mergeCell ref="F165:I165"/>
    <mergeCell ref="O165:R165"/>
    <mergeCell ref="F160:I160"/>
    <mergeCell ref="O160:R160"/>
    <mergeCell ref="F161:I161"/>
    <mergeCell ref="O161:R161"/>
    <mergeCell ref="F162:I162"/>
    <mergeCell ref="O162:R162"/>
    <mergeCell ref="F207:I207"/>
    <mergeCell ref="F208:I208"/>
    <mergeCell ref="O36:R36"/>
    <mergeCell ref="O37:R37"/>
    <mergeCell ref="O38:R38"/>
    <mergeCell ref="O39:R39"/>
    <mergeCell ref="O40:R40"/>
    <mergeCell ref="F198:I198"/>
    <mergeCell ref="F199:I199"/>
    <mergeCell ref="F200:I200"/>
    <mergeCell ref="F201:I201"/>
    <mergeCell ref="F202:I202"/>
    <mergeCell ref="F203:I203"/>
    <mergeCell ref="F187:I187"/>
    <mergeCell ref="O187:R187"/>
    <mergeCell ref="F188:I188"/>
    <mergeCell ref="O188:R188"/>
    <mergeCell ref="F196:I196"/>
    <mergeCell ref="F197:I197"/>
    <mergeCell ref="O193:R193"/>
    <mergeCell ref="F166:I166"/>
    <mergeCell ref="O166:R166"/>
    <mergeCell ref="F167:I167"/>
    <mergeCell ref="O167:R167"/>
    <mergeCell ref="O44:R44"/>
    <mergeCell ref="O45:R45"/>
    <mergeCell ref="O46:R46"/>
    <mergeCell ref="O47:R47"/>
    <mergeCell ref="O48:R48"/>
    <mergeCell ref="O56:R56"/>
    <mergeCell ref="F178:I178"/>
    <mergeCell ref="O178:R178"/>
    <mergeCell ref="F179:I179"/>
    <mergeCell ref="O179:R179"/>
    <mergeCell ref="O63:R63"/>
    <mergeCell ref="O64:R64"/>
    <mergeCell ref="O65:R65"/>
    <mergeCell ref="O66:R66"/>
    <mergeCell ref="O67:R67"/>
    <mergeCell ref="O68:R68"/>
    <mergeCell ref="O57:R57"/>
    <mergeCell ref="O58:R58"/>
    <mergeCell ref="O59:R59"/>
    <mergeCell ref="O60:R60"/>
    <mergeCell ref="O61:R61"/>
    <mergeCell ref="O170:R170"/>
    <mergeCell ref="O172:R172"/>
    <mergeCell ref="O173:R173"/>
    <mergeCell ref="F204:I204"/>
    <mergeCell ref="F205:I205"/>
    <mergeCell ref="F206:I206"/>
    <mergeCell ref="O184:R184"/>
    <mergeCell ref="F185:I185"/>
    <mergeCell ref="O185:R185"/>
    <mergeCell ref="F186:I186"/>
    <mergeCell ref="O186:R186"/>
    <mergeCell ref="F181:I181"/>
    <mergeCell ref="O181:R181"/>
    <mergeCell ref="F182:I182"/>
    <mergeCell ref="O182:R182"/>
    <mergeCell ref="F183:I183"/>
    <mergeCell ref="O183:R183"/>
    <mergeCell ref="O195:R195"/>
    <mergeCell ref="O196:R196"/>
    <mergeCell ref="F184:I184"/>
    <mergeCell ref="F195:I195"/>
    <mergeCell ref="O190:R190"/>
    <mergeCell ref="O192:R192"/>
    <mergeCell ref="F193:I193"/>
    <mergeCell ref="F194:I194"/>
    <mergeCell ref="O194:R194"/>
    <mergeCell ref="O62:R62"/>
    <mergeCell ref="O209:R209"/>
    <mergeCell ref="O210:R210"/>
    <mergeCell ref="O203:R203"/>
    <mergeCell ref="O204:R204"/>
    <mergeCell ref="O205:R205"/>
    <mergeCell ref="O206:R206"/>
    <mergeCell ref="O207:R207"/>
    <mergeCell ref="O208:R208"/>
    <mergeCell ref="O197:R197"/>
    <mergeCell ref="O198:R198"/>
    <mergeCell ref="O199:R199"/>
    <mergeCell ref="O200:R200"/>
    <mergeCell ref="O201:R201"/>
    <mergeCell ref="O202:R202"/>
    <mergeCell ref="O169:R169"/>
    <mergeCell ref="O159:R159"/>
    <mergeCell ref="O158:R158"/>
    <mergeCell ref="O150:R150"/>
    <mergeCell ref="O152:R152"/>
    <mergeCell ref="O153:R153"/>
  </mergeCells>
  <conditionalFormatting sqref="AJ13">
    <cfRule type="cellIs" dxfId="231" priority="70" stopIfTrue="1" operator="greaterThan">
      <formula>0.75</formula>
    </cfRule>
    <cfRule type="cellIs" dxfId="230" priority="71" stopIfTrue="1" operator="greaterThanOrEqual">
      <formula>0.45</formula>
    </cfRule>
    <cfRule type="cellIs" dxfId="229" priority="72" stopIfTrue="1" operator="lessThan">
      <formula>0.45</formula>
    </cfRule>
  </conditionalFormatting>
  <conditionalFormatting sqref="AJ13:AJ32">
    <cfRule type="cellIs" dxfId="228" priority="67" stopIfTrue="1" operator="greaterThan">
      <formula>0.75</formula>
    </cfRule>
    <cfRule type="cellIs" dxfId="227" priority="68" stopIfTrue="1" operator="greaterThanOrEqual">
      <formula>0.45</formula>
    </cfRule>
    <cfRule type="cellIs" dxfId="226" priority="69" stopIfTrue="1" operator="lessThan">
      <formula>0.45</formula>
    </cfRule>
  </conditionalFormatting>
  <conditionalFormatting sqref="I191">
    <cfRule type="cellIs" dxfId="225" priority="7" stopIfTrue="1" operator="greaterThan">
      <formula>0.75</formula>
    </cfRule>
    <cfRule type="cellIs" dxfId="224" priority="8" stopIfTrue="1" operator="greaterThanOrEqual">
      <formula>0.45</formula>
    </cfRule>
    <cfRule type="cellIs" dxfId="223" priority="9" stopIfTrue="1" operator="lessThan">
      <formula>0.45</formula>
    </cfRule>
  </conditionalFormatting>
  <conditionalFormatting sqref="I131">
    <cfRule type="cellIs" dxfId="222" priority="64" stopIfTrue="1" operator="greaterThan">
      <formula>0.75</formula>
    </cfRule>
    <cfRule type="cellIs" dxfId="221" priority="65" stopIfTrue="1" operator="greaterThanOrEqual">
      <formula>0.45</formula>
    </cfRule>
    <cfRule type="cellIs" dxfId="220" priority="66" stopIfTrue="1" operator="lessThan">
      <formula>0.45</formula>
    </cfRule>
  </conditionalFormatting>
  <conditionalFormatting sqref="R171">
    <cfRule type="cellIs" dxfId="219" priority="58" stopIfTrue="1" operator="greaterThan">
      <formula>0.75</formula>
    </cfRule>
    <cfRule type="cellIs" dxfId="218" priority="59" stopIfTrue="1" operator="greaterThanOrEqual">
      <formula>0.45</formula>
    </cfRule>
    <cfRule type="cellIs" dxfId="217" priority="60" stopIfTrue="1" operator="lessThan">
      <formula>0.45</formula>
    </cfRule>
  </conditionalFormatting>
  <conditionalFormatting sqref="R131">
    <cfRule type="cellIs" dxfId="216" priority="52" stopIfTrue="1" operator="greaterThan">
      <formula>0.75</formula>
    </cfRule>
    <cfRule type="cellIs" dxfId="215" priority="53" stopIfTrue="1" operator="greaterThanOrEqual">
      <formula>0.45</formula>
    </cfRule>
    <cfRule type="cellIs" dxfId="214" priority="54" stopIfTrue="1" operator="lessThan">
      <formula>0.45</formula>
    </cfRule>
  </conditionalFormatting>
  <conditionalFormatting sqref="R91">
    <cfRule type="cellIs" dxfId="213" priority="46" stopIfTrue="1" operator="greaterThan">
      <formula>0.75</formula>
    </cfRule>
    <cfRule type="cellIs" dxfId="212" priority="47" stopIfTrue="1" operator="greaterThanOrEqual">
      <formula>0.45</formula>
    </cfRule>
    <cfRule type="cellIs" dxfId="211" priority="48" stopIfTrue="1" operator="lessThan">
      <formula>0.45</formula>
    </cfRule>
  </conditionalFormatting>
  <conditionalFormatting sqref="R51">
    <cfRule type="cellIs" dxfId="210" priority="40" stopIfTrue="1" operator="greaterThan">
      <formula>0.75</formula>
    </cfRule>
    <cfRule type="cellIs" dxfId="209" priority="41" stopIfTrue="1" operator="greaterThanOrEqual">
      <formula>0.45</formula>
    </cfRule>
    <cfRule type="cellIs" dxfId="208" priority="42" stopIfTrue="1" operator="lessThan">
      <formula>0.45</formula>
    </cfRule>
  </conditionalFormatting>
  <conditionalFormatting sqref="R11">
    <cfRule type="cellIs" dxfId="207" priority="34" stopIfTrue="1" operator="greaterThan">
      <formula>0.75</formula>
    </cfRule>
    <cfRule type="cellIs" dxfId="206" priority="35" stopIfTrue="1" operator="greaterThanOrEqual">
      <formula>0.45</formula>
    </cfRule>
    <cfRule type="cellIs" dxfId="205" priority="36" stopIfTrue="1" operator="lessThan">
      <formula>0.45</formula>
    </cfRule>
  </conditionalFormatting>
  <conditionalFormatting sqref="I31">
    <cfRule type="cellIs" dxfId="204" priority="28" stopIfTrue="1" operator="greaterThan">
      <formula>0.75</formula>
    </cfRule>
    <cfRule type="cellIs" dxfId="203" priority="29" stopIfTrue="1" operator="greaterThanOrEqual">
      <formula>0.45</formula>
    </cfRule>
    <cfRule type="cellIs" dxfId="202" priority="30" stopIfTrue="1" operator="lessThan">
      <formula>0.45</formula>
    </cfRule>
  </conditionalFormatting>
  <conditionalFormatting sqref="I71">
    <cfRule type="cellIs" dxfId="201" priority="22" stopIfTrue="1" operator="greaterThan">
      <formula>0.75</formula>
    </cfRule>
    <cfRule type="cellIs" dxfId="200" priority="23" stopIfTrue="1" operator="greaterThanOrEqual">
      <formula>0.45</formula>
    </cfRule>
    <cfRule type="cellIs" dxfId="199" priority="24" stopIfTrue="1" operator="lessThan">
      <formula>0.45</formula>
    </cfRule>
  </conditionalFormatting>
  <conditionalFormatting sqref="I111">
    <cfRule type="cellIs" dxfId="198" priority="16" stopIfTrue="1" operator="greaterThan">
      <formula>0.75</formula>
    </cfRule>
    <cfRule type="cellIs" dxfId="197" priority="17" stopIfTrue="1" operator="greaterThanOrEqual">
      <formula>0.45</formula>
    </cfRule>
    <cfRule type="cellIs" dxfId="196" priority="18" stopIfTrue="1" operator="lessThan">
      <formula>0.45</formula>
    </cfRule>
  </conditionalFormatting>
  <conditionalFormatting sqref="I171">
    <cfRule type="cellIs" dxfId="195" priority="10" stopIfTrue="1" operator="greaterThan">
      <formula>0.75</formula>
    </cfRule>
    <cfRule type="cellIs" dxfId="194" priority="11" stopIfTrue="1" operator="greaterThanOrEqual">
      <formula>0.45</formula>
    </cfRule>
    <cfRule type="cellIs" dxfId="193" priority="12" stopIfTrue="1" operator="lessThan">
      <formula>0.45</formula>
    </cfRule>
  </conditionalFormatting>
  <conditionalFormatting sqref="R191">
    <cfRule type="cellIs" dxfId="192" priority="61" stopIfTrue="1" operator="greaterThan">
      <formula>0.75</formula>
    </cfRule>
    <cfRule type="cellIs" dxfId="191" priority="62" stopIfTrue="1" operator="greaterThanOrEqual">
      <formula>0.45</formula>
    </cfRule>
    <cfRule type="cellIs" dxfId="190" priority="63" stopIfTrue="1" operator="lessThan">
      <formula>0.45</formula>
    </cfRule>
  </conditionalFormatting>
  <conditionalFormatting sqref="R151">
    <cfRule type="cellIs" dxfId="189" priority="55" stopIfTrue="1" operator="greaterThan">
      <formula>0.75</formula>
    </cfRule>
    <cfRule type="cellIs" dxfId="188" priority="56" stopIfTrue="1" operator="greaterThanOrEqual">
      <formula>0.45</formula>
    </cfRule>
    <cfRule type="cellIs" dxfId="187" priority="57" stopIfTrue="1" operator="lessThan">
      <formula>0.45</formula>
    </cfRule>
  </conditionalFormatting>
  <conditionalFormatting sqref="R111">
    <cfRule type="cellIs" dxfId="186" priority="49" stopIfTrue="1" operator="greaterThan">
      <formula>0.75</formula>
    </cfRule>
    <cfRule type="cellIs" dxfId="185" priority="50" stopIfTrue="1" operator="greaterThanOrEqual">
      <formula>0.45</formula>
    </cfRule>
    <cfRule type="cellIs" dxfId="184" priority="51" stopIfTrue="1" operator="lessThan">
      <formula>0.45</formula>
    </cfRule>
  </conditionalFormatting>
  <conditionalFormatting sqref="R71">
    <cfRule type="cellIs" dxfId="183" priority="43" stopIfTrue="1" operator="greaterThan">
      <formula>0.75</formula>
    </cfRule>
    <cfRule type="cellIs" dxfId="182" priority="44" stopIfTrue="1" operator="greaterThanOrEqual">
      <formula>0.45</formula>
    </cfRule>
    <cfRule type="cellIs" dxfId="181" priority="45" stopIfTrue="1" operator="lessThan">
      <formula>0.45</formula>
    </cfRule>
  </conditionalFormatting>
  <conditionalFormatting sqref="R31">
    <cfRule type="cellIs" dxfId="180" priority="37" stopIfTrue="1" operator="greaterThan">
      <formula>0.75</formula>
    </cfRule>
    <cfRule type="cellIs" dxfId="179" priority="38" stopIfTrue="1" operator="greaterThanOrEqual">
      <formula>0.45</formula>
    </cfRule>
    <cfRule type="cellIs" dxfId="178" priority="39" stopIfTrue="1" operator="lessThan">
      <formula>0.45</formula>
    </cfRule>
  </conditionalFormatting>
  <conditionalFormatting sqref="I11">
    <cfRule type="cellIs" dxfId="177" priority="31" stopIfTrue="1" operator="greaterThan">
      <formula>0.75</formula>
    </cfRule>
    <cfRule type="cellIs" dxfId="176" priority="32" stopIfTrue="1" operator="greaterThanOrEqual">
      <formula>0.45</formula>
    </cfRule>
    <cfRule type="cellIs" dxfId="175" priority="33" stopIfTrue="1" operator="lessThan">
      <formula>0.45</formula>
    </cfRule>
  </conditionalFormatting>
  <conditionalFormatting sqref="I51">
    <cfRule type="cellIs" dxfId="174" priority="25" stopIfTrue="1" operator="greaterThan">
      <formula>0.75</formula>
    </cfRule>
    <cfRule type="cellIs" dxfId="173" priority="26" stopIfTrue="1" operator="greaterThanOrEqual">
      <formula>0.45</formula>
    </cfRule>
    <cfRule type="cellIs" dxfId="172" priority="27" stopIfTrue="1" operator="lessThan">
      <formula>0.45</formula>
    </cfRule>
  </conditionalFormatting>
  <conditionalFormatting sqref="I91">
    <cfRule type="cellIs" dxfId="171" priority="19" stopIfTrue="1" operator="greaterThan">
      <formula>0.75</formula>
    </cfRule>
    <cfRule type="cellIs" dxfId="170" priority="20" stopIfTrue="1" operator="greaterThanOrEqual">
      <formula>0.45</formula>
    </cfRule>
    <cfRule type="cellIs" dxfId="169" priority="21" stopIfTrue="1" operator="lessThan">
      <formula>0.45</formula>
    </cfRule>
  </conditionalFormatting>
  <conditionalFormatting sqref="I151">
    <cfRule type="cellIs" dxfId="168" priority="13" stopIfTrue="1" operator="greaterThan">
      <formula>0.75</formula>
    </cfRule>
    <cfRule type="cellIs" dxfId="167" priority="14" stopIfTrue="1" operator="greaterThanOrEqual">
      <formula>0.45</formula>
    </cfRule>
    <cfRule type="cellIs" dxfId="166" priority="15" stopIfTrue="1" operator="lessThan">
      <formula>0.45</formula>
    </cfRule>
  </conditionalFormatting>
  <conditionalFormatting sqref="AP13:AP32">
    <cfRule type="cellIs" dxfId="165" priority="6" operator="lessThan">
      <formula>$AK$13</formula>
    </cfRule>
  </conditionalFormatting>
  <conditionalFormatting sqref="AJ13:AJ32">
    <cfRule type="cellIs" dxfId="164" priority="4" operator="lessThan">
      <formula>1</formula>
    </cfRule>
  </conditionalFormatting>
  <conditionalFormatting sqref="AJ14:AJ32">
    <cfRule type="cellIs" dxfId="163" priority="1" stopIfTrue="1" operator="greaterThan">
      <formula>0.75</formula>
    </cfRule>
    <cfRule type="cellIs" dxfId="162" priority="2" stopIfTrue="1" operator="greaterThanOrEqual">
      <formula>0.45</formula>
    </cfRule>
    <cfRule type="cellIs" dxfId="161" priority="3" stopIfTrue="1" operator="lessThan">
      <formula>0.45</formula>
    </cfRule>
  </conditionalFormatting>
  <hyperlinks>
    <hyperlink ref="B238" r:id="rId1"/>
    <hyperlink ref="B239" r:id="rId2"/>
  </hyperlinks>
  <pageMargins left="4.1666666666666664E-2" right="1.6666666666666666E-2" top="3.3333333333333333E-2" bottom="1.6666666666666666E-2" header="0.3" footer="0.3"/>
  <pageSetup paperSize="9" scale="99" orientation="portrait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AY241"/>
  <sheetViews>
    <sheetView showZeros="0" zoomScaleNormal="100" zoomScalePageLayoutView="50" workbookViewId="0">
      <selection sqref="A1:R2"/>
    </sheetView>
  </sheetViews>
  <sheetFormatPr baseColWidth="10" defaultRowHeight="18.75" x14ac:dyDescent="0.3"/>
  <cols>
    <col min="1" max="1" width="6.5703125" style="28" customWidth="1"/>
    <col min="2" max="2" width="7.28515625" style="28" customWidth="1"/>
    <col min="3" max="5" width="14.7109375" style="28" customWidth="1"/>
    <col min="6" max="9" width="12.7109375" style="28" customWidth="1"/>
    <col min="10" max="10" width="3.42578125" style="28" customWidth="1"/>
    <col min="11" max="11" width="8" style="28" customWidth="1"/>
    <col min="12" max="14" width="14.7109375" style="28" customWidth="1"/>
    <col min="15" max="18" width="12.7109375" style="28" customWidth="1"/>
    <col min="19" max="19" width="8.140625" style="28" customWidth="1"/>
    <col min="20" max="22" width="14.7109375" style="28" customWidth="1"/>
    <col min="23" max="23" width="5.5703125" style="28" customWidth="1"/>
    <col min="24" max="27" width="14.7109375" style="28" customWidth="1"/>
    <col min="28" max="28" width="11.42578125" style="28" customWidth="1"/>
    <col min="29" max="36" width="14.7109375" style="28" customWidth="1"/>
    <col min="37" max="37" width="11.42578125" style="28" customWidth="1"/>
    <col min="38" max="39" width="12.7109375" style="28" customWidth="1"/>
    <col min="40" max="40" width="12.7109375" style="29" customWidth="1"/>
    <col min="41" max="42" width="12.7109375" style="28" customWidth="1"/>
    <col min="43" max="43" width="15.5703125" style="28" customWidth="1"/>
    <col min="44" max="45" width="12.7109375" style="28" customWidth="1"/>
    <col min="46" max="46" width="17.85546875" style="28" customWidth="1"/>
    <col min="47" max="47" width="14.42578125" style="28" bestFit="1" customWidth="1"/>
    <col min="48" max="16384" width="11.42578125" style="28"/>
  </cols>
  <sheetData>
    <row r="1" spans="1:47" ht="18" customHeight="1" x14ac:dyDescent="0.3">
      <c r="A1" s="412" t="s">
        <v>486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124"/>
      <c r="AO1" s="64"/>
      <c r="AP1" s="64"/>
      <c r="AQ1" s="64"/>
      <c r="AR1" s="64"/>
      <c r="AS1" s="64"/>
      <c r="AT1" s="64"/>
      <c r="AU1" s="64"/>
    </row>
    <row r="2" spans="1:47" ht="18" customHeight="1" x14ac:dyDescent="0.3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124"/>
      <c r="AO2" s="64"/>
      <c r="AP2" s="64"/>
      <c r="AQ2" s="64"/>
      <c r="AR2" s="64"/>
      <c r="AS2" s="64"/>
      <c r="AT2" s="64"/>
      <c r="AU2" s="64"/>
    </row>
    <row r="3" spans="1:47" ht="18" customHeight="1" x14ac:dyDescent="0.3">
      <c r="A3" s="35"/>
      <c r="B3" s="156"/>
      <c r="C3" s="148"/>
      <c r="D3" s="148"/>
      <c r="E3" s="148"/>
      <c r="F3" s="148"/>
      <c r="G3" s="148"/>
      <c r="H3" s="148"/>
      <c r="I3" s="35"/>
      <c r="J3" s="35"/>
      <c r="K3" s="35"/>
      <c r="L3" s="35"/>
      <c r="M3" s="35"/>
      <c r="N3" s="35"/>
      <c r="O3" s="35"/>
      <c r="P3" s="35"/>
      <c r="Q3" s="35"/>
      <c r="R3" s="35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124"/>
      <c r="AO3" s="64"/>
      <c r="AP3" s="64"/>
      <c r="AQ3" s="64"/>
      <c r="AR3" s="64"/>
      <c r="AS3" s="64"/>
      <c r="AT3" s="64"/>
      <c r="AU3" s="64"/>
    </row>
    <row r="4" spans="1:47" ht="18" customHeight="1" x14ac:dyDescent="0.3">
      <c r="A4" s="35"/>
      <c r="B4" s="164" t="s">
        <v>187</v>
      </c>
      <c r="C4" s="148"/>
      <c r="D4" s="148"/>
      <c r="E4" s="148"/>
      <c r="F4" s="148"/>
      <c r="G4" s="148"/>
      <c r="H4" s="148"/>
      <c r="I4" s="35"/>
      <c r="J4" s="35"/>
      <c r="K4" s="35"/>
      <c r="L4" s="35"/>
      <c r="M4" s="35"/>
      <c r="N4" s="35"/>
      <c r="O4" s="35"/>
      <c r="P4" s="35"/>
      <c r="Q4" s="35"/>
      <c r="R4" s="35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124"/>
      <c r="AO4" s="64"/>
      <c r="AP4" s="64"/>
      <c r="AQ4" s="64"/>
      <c r="AR4" s="64"/>
      <c r="AS4" s="64"/>
      <c r="AT4" s="64"/>
      <c r="AU4" s="64"/>
    </row>
    <row r="5" spans="1:47" ht="18" customHeight="1" x14ac:dyDescent="0.3">
      <c r="A5" s="35"/>
      <c r="B5" s="164"/>
      <c r="C5" s="148"/>
      <c r="D5" s="148"/>
      <c r="E5" s="148"/>
      <c r="F5" s="148"/>
      <c r="G5" s="148"/>
      <c r="H5" s="148"/>
      <c r="I5" s="35"/>
      <c r="J5" s="35"/>
      <c r="K5" s="35"/>
      <c r="L5" s="35"/>
      <c r="M5" s="35"/>
      <c r="N5" s="413" t="s">
        <v>186</v>
      </c>
      <c r="O5" s="414"/>
      <c r="P5" s="414"/>
      <c r="Q5" s="415"/>
      <c r="R5" s="35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124"/>
      <c r="AO5" s="64"/>
      <c r="AP5" s="64"/>
      <c r="AQ5" s="64"/>
      <c r="AR5" s="64"/>
      <c r="AS5" s="64"/>
      <c r="AT5" s="64"/>
      <c r="AU5" s="64"/>
    </row>
    <row r="6" spans="1:47" ht="18" customHeight="1" x14ac:dyDescent="0.3">
      <c r="A6" s="35"/>
      <c r="B6" s="35"/>
      <c r="C6" s="164" t="s">
        <v>185</v>
      </c>
      <c r="D6" s="148"/>
      <c r="E6" s="148"/>
      <c r="F6" s="148"/>
      <c r="G6" s="148"/>
      <c r="H6" s="148"/>
      <c r="I6" s="35"/>
      <c r="J6" s="35"/>
      <c r="K6" s="35"/>
      <c r="L6" s="35"/>
      <c r="M6" s="35"/>
      <c r="N6" s="416"/>
      <c r="O6" s="417"/>
      <c r="P6" s="417"/>
      <c r="Q6" s="418"/>
      <c r="R6" s="35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124"/>
      <c r="AO6" s="64"/>
      <c r="AP6" s="64"/>
      <c r="AQ6" s="64"/>
      <c r="AR6" s="64"/>
      <c r="AS6" s="64"/>
      <c r="AT6" s="64"/>
      <c r="AU6" s="64"/>
    </row>
    <row r="7" spans="1:47" ht="18" customHeight="1" x14ac:dyDescent="0.3">
      <c r="A7" s="35"/>
      <c r="B7" s="35"/>
      <c r="C7" s="164"/>
      <c r="D7" s="148"/>
      <c r="E7" s="148"/>
      <c r="F7" s="148"/>
      <c r="G7" s="148"/>
      <c r="H7" s="148"/>
      <c r="I7" s="35"/>
      <c r="J7" s="35"/>
      <c r="K7" s="35"/>
      <c r="L7" s="35"/>
      <c r="M7" s="35"/>
      <c r="N7" s="416"/>
      <c r="O7" s="417"/>
      <c r="P7" s="417"/>
      <c r="Q7" s="418"/>
      <c r="R7" s="35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124"/>
      <c r="AO7" s="64"/>
      <c r="AP7" s="64"/>
      <c r="AQ7" s="64"/>
      <c r="AR7" s="64"/>
      <c r="AS7" s="64"/>
      <c r="AT7" s="64"/>
      <c r="AU7" s="64"/>
    </row>
    <row r="8" spans="1:47" ht="18" customHeight="1" x14ac:dyDescent="0.3">
      <c r="A8" s="35"/>
      <c r="B8" s="156"/>
      <c r="C8" s="148"/>
      <c r="D8" s="148"/>
      <c r="E8" s="148"/>
      <c r="F8" s="35"/>
      <c r="G8" s="120" t="s">
        <v>184</v>
      </c>
      <c r="H8" s="163" t="str">
        <f>D41</f>
        <v xml:space="preserve">Conforme </v>
      </c>
      <c r="I8" s="35"/>
      <c r="J8" s="35"/>
      <c r="K8" s="162" t="str">
        <f>E41</f>
        <v>Non Conforme</v>
      </c>
      <c r="L8" s="35"/>
      <c r="M8" s="35"/>
      <c r="N8" s="416"/>
      <c r="O8" s="417"/>
      <c r="P8" s="417"/>
      <c r="Q8" s="418"/>
      <c r="R8" s="35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124"/>
      <c r="AO8" s="64"/>
      <c r="AP8" s="64"/>
      <c r="AQ8" s="64"/>
      <c r="AR8" s="64"/>
      <c r="AS8" s="64"/>
      <c r="AT8" s="64"/>
      <c r="AU8" s="64"/>
    </row>
    <row r="9" spans="1:47" ht="18" customHeight="1" x14ac:dyDescent="0.3">
      <c r="A9" s="35"/>
      <c r="B9" s="156"/>
      <c r="C9" s="40"/>
      <c r="D9" s="148"/>
      <c r="E9" s="148"/>
      <c r="F9" s="35"/>
      <c r="G9" s="161" t="s">
        <v>183</v>
      </c>
      <c r="H9" s="160" t="str">
        <f>T52</f>
        <v>T52</v>
      </c>
      <c r="I9" s="35"/>
      <c r="J9" s="35"/>
      <c r="K9" s="160" t="str">
        <f>AC52</f>
        <v>AC52</v>
      </c>
      <c r="L9" s="35"/>
      <c r="M9" s="35"/>
      <c r="N9" s="416"/>
      <c r="O9" s="417"/>
      <c r="P9" s="417"/>
      <c r="Q9" s="418"/>
      <c r="R9" s="35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124"/>
      <c r="AO9" s="64"/>
      <c r="AP9" s="64"/>
      <c r="AQ9" s="64"/>
      <c r="AR9" s="64"/>
      <c r="AS9" s="64"/>
      <c r="AT9" s="64"/>
      <c r="AU9" s="64"/>
    </row>
    <row r="10" spans="1:47" ht="18" customHeight="1" x14ac:dyDescent="0.3">
      <c r="A10" s="35"/>
      <c r="B10" s="156"/>
      <c r="C10" s="40"/>
      <c r="D10" s="148"/>
      <c r="E10" s="148"/>
      <c r="F10" s="35"/>
      <c r="G10" s="35"/>
      <c r="H10" s="35"/>
      <c r="I10" s="35"/>
      <c r="J10" s="35"/>
      <c r="K10" s="35"/>
      <c r="L10" s="35"/>
      <c r="M10" s="35"/>
      <c r="N10" s="419"/>
      <c r="O10" s="420"/>
      <c r="P10" s="420"/>
      <c r="Q10" s="421"/>
      <c r="R10" s="35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124"/>
      <c r="AO10" s="64"/>
      <c r="AP10" s="64"/>
      <c r="AQ10" s="64"/>
      <c r="AR10" s="64"/>
      <c r="AS10" s="64"/>
      <c r="AT10" s="64"/>
      <c r="AU10" s="64"/>
    </row>
    <row r="11" spans="1:47" ht="18" customHeight="1" x14ac:dyDescent="0.3">
      <c r="A11" s="35"/>
      <c r="B11" s="40"/>
      <c r="C11" s="40"/>
      <c r="D11" s="40"/>
      <c r="E11" s="35"/>
      <c r="F11" s="159"/>
      <c r="G11" s="158" t="s">
        <v>182</v>
      </c>
      <c r="H11" s="157" t="str">
        <f>AL52</f>
        <v>AL</v>
      </c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124"/>
      <c r="AO11" s="64"/>
      <c r="AP11" s="64"/>
      <c r="AQ11" s="64"/>
      <c r="AR11" s="64"/>
      <c r="AS11" s="64"/>
      <c r="AT11" s="64"/>
      <c r="AU11" s="64"/>
    </row>
    <row r="12" spans="1:47" ht="18" customHeight="1" x14ac:dyDescent="0.3">
      <c r="A12" s="35"/>
      <c r="B12" s="156"/>
      <c r="C12" s="148"/>
      <c r="D12" s="148"/>
      <c r="E12" s="148"/>
      <c r="F12" s="148"/>
      <c r="G12" s="148"/>
      <c r="H12" s="148"/>
      <c r="I12" s="40"/>
      <c r="J12" s="35"/>
      <c r="K12" s="35"/>
      <c r="L12" s="35"/>
      <c r="M12" s="35"/>
      <c r="N12" s="35"/>
      <c r="O12" s="35"/>
      <c r="P12" s="35"/>
      <c r="Q12" s="35"/>
      <c r="R12" s="35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124"/>
      <c r="AO12" s="64"/>
      <c r="AP12" s="64"/>
      <c r="AQ12" s="64"/>
      <c r="AR12" s="64"/>
      <c r="AS12" s="64"/>
      <c r="AT12" s="64"/>
      <c r="AU12" s="64"/>
    </row>
    <row r="13" spans="1:47" ht="18" customHeight="1" thickBot="1" x14ac:dyDescent="0.35">
      <c r="A13" s="35"/>
      <c r="B13" s="35"/>
      <c r="C13" s="148"/>
      <c r="D13" s="148"/>
      <c r="E13" s="148"/>
      <c r="F13" s="148"/>
      <c r="G13" s="148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124"/>
      <c r="AO13" s="64"/>
      <c r="AP13" s="64"/>
      <c r="AQ13" s="64"/>
      <c r="AR13" s="64"/>
      <c r="AS13" s="64"/>
      <c r="AT13" s="64"/>
      <c r="AU13" s="64"/>
    </row>
    <row r="14" spans="1:47" ht="18" customHeight="1" x14ac:dyDescent="0.3">
      <c r="A14" s="35"/>
      <c r="B14" s="123"/>
      <c r="C14" s="150"/>
      <c r="D14" s="150"/>
      <c r="E14" s="150"/>
      <c r="F14" s="150"/>
      <c r="G14" s="150"/>
      <c r="H14" s="122"/>
      <c r="I14" s="122"/>
      <c r="J14" s="122"/>
      <c r="K14" s="122"/>
      <c r="L14" s="122"/>
      <c r="M14" s="122"/>
      <c r="N14" s="122"/>
      <c r="O14" s="122"/>
      <c r="P14" s="122"/>
      <c r="Q14" s="122"/>
      <c r="R14" s="61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124"/>
      <c r="AO14" s="64"/>
      <c r="AP14" s="64"/>
      <c r="AQ14" s="64"/>
      <c r="AR14" s="64"/>
      <c r="AS14" s="64"/>
      <c r="AT14" s="64"/>
      <c r="AU14" s="64"/>
    </row>
    <row r="15" spans="1:47" ht="18" customHeight="1" x14ac:dyDescent="0.3">
      <c r="A15" s="35"/>
      <c r="B15" s="60"/>
      <c r="C15" s="155" t="s">
        <v>181</v>
      </c>
      <c r="D15" s="148"/>
      <c r="E15" s="148"/>
      <c r="F15" s="148"/>
      <c r="G15" s="148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39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124"/>
      <c r="AO15" s="64"/>
      <c r="AP15" s="64"/>
      <c r="AQ15" s="64"/>
      <c r="AR15" s="64"/>
      <c r="AS15" s="64"/>
      <c r="AT15" s="64"/>
      <c r="AU15" s="64"/>
    </row>
    <row r="16" spans="1:47" ht="18" customHeight="1" x14ac:dyDescent="0.3">
      <c r="A16" s="35"/>
      <c r="B16" s="60"/>
      <c r="C16" s="114" t="s">
        <v>188</v>
      </c>
      <c r="D16" s="148"/>
      <c r="E16" s="148"/>
      <c r="F16" s="148"/>
      <c r="G16" s="148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39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124"/>
      <c r="AO16" s="64"/>
      <c r="AP16" s="64"/>
      <c r="AQ16" s="64"/>
      <c r="AR16" s="64"/>
      <c r="AS16" s="64"/>
      <c r="AT16" s="64"/>
      <c r="AU16" s="64"/>
    </row>
    <row r="17" spans="1:47" ht="18" customHeight="1" x14ac:dyDescent="0.3">
      <c r="A17" s="35"/>
      <c r="B17" s="60"/>
      <c r="C17" s="155"/>
      <c r="D17" s="148"/>
      <c r="E17" s="148"/>
      <c r="F17" s="148"/>
      <c r="G17" s="148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39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124"/>
      <c r="AO17" s="64"/>
      <c r="AP17" s="64"/>
      <c r="AQ17" s="64"/>
      <c r="AR17" s="64"/>
      <c r="AS17" s="64"/>
      <c r="AT17" s="64"/>
      <c r="AU17" s="64"/>
    </row>
    <row r="18" spans="1:47" ht="18" customHeight="1" x14ac:dyDescent="0.3">
      <c r="A18" s="35"/>
      <c r="B18" s="154" t="s">
        <v>136</v>
      </c>
      <c r="C18" s="114" t="s">
        <v>7</v>
      </c>
      <c r="D18" s="148"/>
      <c r="E18" s="148"/>
      <c r="F18" s="154" t="s">
        <v>80</v>
      </c>
      <c r="G18" s="114" t="s">
        <v>2</v>
      </c>
      <c r="H18" s="40"/>
      <c r="I18" s="40"/>
      <c r="J18" s="40"/>
      <c r="K18" s="154" t="s">
        <v>135</v>
      </c>
      <c r="L18" s="114" t="s">
        <v>180</v>
      </c>
      <c r="M18" s="40"/>
      <c r="N18" s="40"/>
      <c r="O18" s="154" t="s">
        <v>79</v>
      </c>
      <c r="P18" s="114" t="s">
        <v>179</v>
      </c>
      <c r="Q18" s="40"/>
      <c r="R18" s="39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124"/>
      <c r="AO18" s="64"/>
      <c r="AP18" s="64"/>
      <c r="AQ18" s="64"/>
      <c r="AR18" s="64"/>
      <c r="AS18" s="64"/>
      <c r="AT18" s="64"/>
      <c r="AU18" s="64"/>
    </row>
    <row r="19" spans="1:47" ht="18" customHeight="1" x14ac:dyDescent="0.3">
      <c r="A19" s="35"/>
      <c r="B19" s="154" t="s">
        <v>129</v>
      </c>
      <c r="C19" s="114" t="s">
        <v>6</v>
      </c>
      <c r="D19" s="148"/>
      <c r="E19" s="148"/>
      <c r="F19" s="154" t="s">
        <v>54</v>
      </c>
      <c r="G19" s="114" t="s">
        <v>1</v>
      </c>
      <c r="H19" s="40"/>
      <c r="I19" s="40"/>
      <c r="J19" s="40"/>
      <c r="K19" s="154" t="s">
        <v>128</v>
      </c>
      <c r="L19" s="114" t="s">
        <v>178</v>
      </c>
      <c r="M19" s="40"/>
      <c r="N19" s="40"/>
      <c r="O19" s="154" t="s">
        <v>53</v>
      </c>
      <c r="P19" s="114" t="s">
        <v>177</v>
      </c>
      <c r="Q19" s="40"/>
      <c r="R19" s="39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124"/>
      <c r="AO19" s="64"/>
      <c r="AP19" s="64"/>
      <c r="AQ19" s="64"/>
      <c r="AR19" s="64"/>
      <c r="AS19" s="64"/>
      <c r="AT19" s="64"/>
      <c r="AU19" s="64"/>
    </row>
    <row r="20" spans="1:47" ht="18" customHeight="1" x14ac:dyDescent="0.3">
      <c r="A20" s="35"/>
      <c r="B20" s="154" t="s">
        <v>127</v>
      </c>
      <c r="C20" s="114" t="s">
        <v>5</v>
      </c>
      <c r="D20" s="148"/>
      <c r="E20" s="148"/>
      <c r="F20" s="154" t="s">
        <v>52</v>
      </c>
      <c r="G20" s="114" t="s">
        <v>0</v>
      </c>
      <c r="H20" s="40"/>
      <c r="I20" s="40"/>
      <c r="J20" s="40"/>
      <c r="K20" s="154" t="s">
        <v>126</v>
      </c>
      <c r="L20" s="114" t="s">
        <v>176</v>
      </c>
      <c r="M20" s="40"/>
      <c r="N20" s="40"/>
      <c r="O20" s="154" t="s">
        <v>51</v>
      </c>
      <c r="P20" s="114" t="s">
        <v>175</v>
      </c>
      <c r="Q20" s="40"/>
      <c r="R20" s="39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124"/>
      <c r="AO20" s="64"/>
      <c r="AP20" s="64"/>
      <c r="AQ20" s="64"/>
      <c r="AR20" s="64"/>
      <c r="AS20" s="64"/>
      <c r="AT20" s="64"/>
      <c r="AU20" s="64"/>
    </row>
    <row r="21" spans="1:47" ht="18" customHeight="1" x14ac:dyDescent="0.3">
      <c r="A21" s="35"/>
      <c r="B21" s="154" t="s">
        <v>125</v>
      </c>
      <c r="C21" s="114" t="s">
        <v>4</v>
      </c>
      <c r="D21" s="148"/>
      <c r="E21" s="148"/>
      <c r="F21" s="154" t="s">
        <v>50</v>
      </c>
      <c r="G21" s="114" t="s">
        <v>174</v>
      </c>
      <c r="H21" s="40"/>
      <c r="I21" s="40"/>
      <c r="J21" s="40"/>
      <c r="K21" s="154" t="s">
        <v>124</v>
      </c>
      <c r="L21" s="114" t="s">
        <v>173</v>
      </c>
      <c r="M21" s="40"/>
      <c r="N21" s="40"/>
      <c r="O21" s="154" t="s">
        <v>49</v>
      </c>
      <c r="P21" s="114" t="s">
        <v>172</v>
      </c>
      <c r="Q21" s="40"/>
      <c r="R21" s="39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124"/>
      <c r="AO21" s="64"/>
      <c r="AP21" s="64"/>
      <c r="AQ21" s="64"/>
      <c r="AR21" s="64"/>
      <c r="AS21" s="64"/>
      <c r="AT21" s="64"/>
      <c r="AU21" s="64"/>
    </row>
    <row r="22" spans="1:47" ht="18" customHeight="1" x14ac:dyDescent="0.3">
      <c r="A22" s="35"/>
      <c r="B22" s="154" t="s">
        <v>122</v>
      </c>
      <c r="C22" s="114" t="s">
        <v>3</v>
      </c>
      <c r="D22" s="148"/>
      <c r="E22" s="148"/>
      <c r="F22" s="154" t="s">
        <v>48</v>
      </c>
      <c r="G22" s="114" t="s">
        <v>171</v>
      </c>
      <c r="H22" s="40"/>
      <c r="I22" s="40"/>
      <c r="J22" s="40"/>
      <c r="K22" s="154" t="s">
        <v>121</v>
      </c>
      <c r="L22" s="114" t="s">
        <v>170</v>
      </c>
      <c r="M22" s="40"/>
      <c r="N22" s="40"/>
      <c r="O22" s="154" t="s">
        <v>47</v>
      </c>
      <c r="P22" s="114" t="s">
        <v>169</v>
      </c>
      <c r="Q22" s="40"/>
      <c r="R22" s="39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124"/>
      <c r="AO22" s="64"/>
      <c r="AP22" s="64"/>
      <c r="AQ22" s="64"/>
      <c r="AR22" s="64"/>
      <c r="AS22" s="64"/>
      <c r="AT22" s="64"/>
      <c r="AU22" s="64"/>
    </row>
    <row r="23" spans="1:47" ht="18" customHeight="1" thickBot="1" x14ac:dyDescent="0.35">
      <c r="A23" s="35"/>
      <c r="B23" s="153"/>
      <c r="C23" s="37"/>
      <c r="D23" s="152"/>
      <c r="E23" s="152"/>
      <c r="F23" s="151"/>
      <c r="G23" s="37"/>
      <c r="H23" s="37"/>
      <c r="I23" s="37"/>
      <c r="J23" s="37"/>
      <c r="K23" s="151"/>
      <c r="L23" s="37"/>
      <c r="M23" s="37"/>
      <c r="N23" s="37"/>
      <c r="O23" s="151"/>
      <c r="P23" s="37"/>
      <c r="Q23" s="37"/>
      <c r="R23" s="36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124"/>
      <c r="AO23" s="64"/>
      <c r="AP23" s="64"/>
      <c r="AQ23" s="64"/>
      <c r="AR23" s="64"/>
      <c r="AS23" s="64"/>
      <c r="AT23" s="64"/>
      <c r="AU23" s="64"/>
    </row>
    <row r="24" spans="1:47" ht="18" customHeight="1" thickBot="1" x14ac:dyDescent="0.35">
      <c r="A24" s="35"/>
      <c r="B24" s="35"/>
      <c r="C24" s="35"/>
      <c r="D24" s="35"/>
      <c r="E24" s="148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124"/>
      <c r="AO24" s="64"/>
      <c r="AP24" s="64"/>
      <c r="AQ24" s="64"/>
      <c r="AR24" s="64"/>
      <c r="AS24" s="64"/>
      <c r="AT24" s="64"/>
      <c r="AU24" s="64"/>
    </row>
    <row r="25" spans="1:47" ht="18" customHeight="1" x14ac:dyDescent="0.3">
      <c r="A25" s="35"/>
      <c r="B25" s="123"/>
      <c r="C25" s="122"/>
      <c r="D25" s="122"/>
      <c r="E25" s="150"/>
      <c r="F25" s="122"/>
      <c r="G25" s="122"/>
      <c r="H25" s="122"/>
      <c r="I25" s="122"/>
      <c r="J25" s="122"/>
      <c r="K25" s="122"/>
      <c r="L25" s="122"/>
      <c r="M25" s="122"/>
      <c r="N25" s="122"/>
      <c r="O25" s="122"/>
      <c r="P25" s="122"/>
      <c r="Q25" s="122"/>
      <c r="R25" s="61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124"/>
      <c r="AO25" s="64"/>
      <c r="AP25" s="64"/>
      <c r="AQ25" s="64"/>
      <c r="AR25" s="64"/>
      <c r="AS25" s="64"/>
      <c r="AT25" s="64"/>
      <c r="AU25" s="64"/>
    </row>
    <row r="26" spans="1:47" ht="18" customHeight="1" x14ac:dyDescent="0.3">
      <c r="A26" s="35"/>
      <c r="B26" s="60"/>
      <c r="C26" s="121" t="s">
        <v>168</v>
      </c>
      <c r="D26" s="40"/>
      <c r="E26" s="148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39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124"/>
      <c r="AO26" s="64"/>
      <c r="AP26" s="64"/>
      <c r="AQ26" s="64"/>
      <c r="AR26" s="64"/>
      <c r="AS26" s="64"/>
      <c r="AT26" s="64"/>
      <c r="AU26" s="64"/>
    </row>
    <row r="27" spans="1:47" ht="18" customHeight="1" x14ac:dyDescent="0.3">
      <c r="A27" s="35"/>
      <c r="B27" s="60"/>
      <c r="C27" s="149" t="s">
        <v>167</v>
      </c>
      <c r="D27" s="40"/>
      <c r="E27" s="148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39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124"/>
      <c r="AO27" s="64"/>
      <c r="AP27" s="64"/>
      <c r="AQ27" s="64"/>
      <c r="AR27" s="64"/>
      <c r="AS27" s="64"/>
      <c r="AT27" s="64"/>
      <c r="AU27" s="64"/>
    </row>
    <row r="28" spans="1:47" ht="18" customHeight="1" thickBot="1" x14ac:dyDescent="0.35">
      <c r="A28" s="35"/>
      <c r="B28" s="60"/>
      <c r="C28" s="40"/>
      <c r="D28" s="40"/>
      <c r="E28" s="148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39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124"/>
      <c r="AO28" s="64"/>
      <c r="AP28" s="64"/>
      <c r="AQ28" s="64"/>
      <c r="AR28" s="64"/>
      <c r="AS28" s="64"/>
      <c r="AT28" s="64"/>
      <c r="AU28" s="64"/>
    </row>
    <row r="29" spans="1:47" ht="18" customHeight="1" x14ac:dyDescent="0.3">
      <c r="A29" s="35"/>
      <c r="B29" s="60"/>
      <c r="C29" s="40"/>
      <c r="D29" s="493" t="s">
        <v>166</v>
      </c>
      <c r="E29" s="494"/>
      <c r="F29" s="40"/>
      <c r="G29" s="119" t="s">
        <v>165</v>
      </c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39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124"/>
      <c r="AO29" s="64"/>
      <c r="AP29" s="64"/>
      <c r="AQ29" s="64"/>
      <c r="AR29" s="64"/>
      <c r="AS29" s="64"/>
      <c r="AT29" s="64"/>
      <c r="AU29" s="64"/>
    </row>
    <row r="30" spans="1:47" ht="18" customHeight="1" x14ac:dyDescent="0.3">
      <c r="A30" s="35"/>
      <c r="B30" s="60"/>
      <c r="C30" s="40"/>
      <c r="D30" s="495" t="s">
        <v>164</v>
      </c>
      <c r="E30" s="496"/>
      <c r="F30" s="40"/>
      <c r="G30" s="147" t="s">
        <v>163</v>
      </c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39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124"/>
      <c r="AO30" s="64"/>
      <c r="AP30" s="64"/>
      <c r="AQ30" s="64"/>
      <c r="AR30" s="64"/>
      <c r="AS30" s="64"/>
      <c r="AT30" s="64"/>
      <c r="AU30" s="64"/>
    </row>
    <row r="31" spans="1:47" ht="18" customHeight="1" x14ac:dyDescent="0.3">
      <c r="A31" s="35"/>
      <c r="B31" s="60"/>
      <c r="C31" s="40"/>
      <c r="D31" s="495" t="s">
        <v>162</v>
      </c>
      <c r="E31" s="496"/>
      <c r="F31" s="40"/>
      <c r="G31" s="147" t="s">
        <v>161</v>
      </c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39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124"/>
      <c r="AO31" s="64"/>
      <c r="AP31" s="64"/>
      <c r="AQ31" s="64"/>
      <c r="AR31" s="64"/>
      <c r="AS31" s="64"/>
      <c r="AT31" s="64"/>
      <c r="AU31" s="64"/>
    </row>
    <row r="32" spans="1:47" ht="18" customHeight="1" x14ac:dyDescent="0.3">
      <c r="A32" s="35"/>
      <c r="B32" s="60"/>
      <c r="C32" s="40"/>
      <c r="D32" s="495" t="s">
        <v>160</v>
      </c>
      <c r="E32" s="496"/>
      <c r="F32" s="40"/>
      <c r="G32" s="147" t="s">
        <v>159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39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124"/>
      <c r="AO32" s="64"/>
      <c r="AP32" s="64"/>
      <c r="AQ32" s="64"/>
      <c r="AR32" s="64"/>
      <c r="AS32" s="64"/>
      <c r="AT32" s="64"/>
      <c r="AU32" s="64"/>
    </row>
    <row r="33" spans="1:47" ht="18" customHeight="1" thickBot="1" x14ac:dyDescent="0.35">
      <c r="A33" s="35"/>
      <c r="B33" s="60"/>
      <c r="C33" s="40"/>
      <c r="D33" s="485" t="s">
        <v>158</v>
      </c>
      <c r="E33" s="486"/>
      <c r="F33" s="40"/>
      <c r="G33" s="147" t="s">
        <v>157</v>
      </c>
      <c r="H33" s="120" t="s">
        <v>59</v>
      </c>
      <c r="I33" s="40"/>
      <c r="J33" s="40"/>
      <c r="K33" s="40"/>
      <c r="L33" s="40"/>
      <c r="M33" s="40"/>
      <c r="N33" s="40"/>
      <c r="O33" s="40"/>
      <c r="P33" s="40"/>
      <c r="Q33" s="40"/>
      <c r="R33" s="39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</row>
    <row r="34" spans="1:47" ht="18" customHeight="1" thickBot="1" x14ac:dyDescent="0.35">
      <c r="A34" s="35"/>
      <c r="B34" s="118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6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</row>
    <row r="35" spans="1:47" ht="18" customHeight="1" x14ac:dyDescent="0.3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</row>
    <row r="36" spans="1:47" ht="18" customHeight="1" thickBot="1" x14ac:dyDescent="0.3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</row>
    <row r="37" spans="1:47" ht="18" customHeight="1" x14ac:dyDescent="0.3">
      <c r="A37" s="35"/>
      <c r="B37" s="123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61"/>
      <c r="S37" s="64"/>
      <c r="T37" s="64"/>
      <c r="U37" s="64"/>
      <c r="V37" s="64"/>
      <c r="W37" s="64"/>
      <c r="X37" s="64"/>
      <c r="Y37" s="64"/>
      <c r="Z37" s="64"/>
      <c r="AA37" s="64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4"/>
      <c r="AM37" s="64"/>
      <c r="AN37" s="64"/>
      <c r="AO37" s="64"/>
      <c r="AP37" s="64"/>
      <c r="AQ37" s="64"/>
      <c r="AR37" s="64"/>
      <c r="AS37" s="64"/>
      <c r="AT37" s="64"/>
      <c r="AU37" s="64"/>
    </row>
    <row r="38" spans="1:47" ht="18" customHeight="1" x14ac:dyDescent="0.3">
      <c r="A38" s="35"/>
      <c r="B38" s="60"/>
      <c r="C38" s="121" t="s">
        <v>156</v>
      </c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39"/>
      <c r="S38" s="64"/>
      <c r="T38" s="64"/>
      <c r="U38" s="64"/>
      <c r="V38" s="64"/>
      <c r="W38" s="64"/>
      <c r="X38" s="64"/>
      <c r="Y38" s="64"/>
      <c r="Z38" s="64"/>
      <c r="AA38" s="64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4"/>
      <c r="AM38" s="64"/>
      <c r="AN38" s="64"/>
      <c r="AO38" s="64"/>
      <c r="AP38" s="64"/>
      <c r="AQ38" s="64"/>
      <c r="AR38" s="64"/>
      <c r="AS38" s="64"/>
      <c r="AT38" s="64"/>
      <c r="AU38" s="64"/>
    </row>
    <row r="39" spans="1:47" ht="18" customHeight="1" x14ac:dyDescent="0.3">
      <c r="A39" s="35"/>
      <c r="B39" s="60"/>
      <c r="C39" s="58" t="s">
        <v>155</v>
      </c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39"/>
      <c r="S39" s="64"/>
      <c r="T39" s="64"/>
      <c r="U39" s="64"/>
      <c r="V39" s="64"/>
      <c r="W39" s="64"/>
      <c r="X39" s="64"/>
      <c r="Y39" s="64"/>
      <c r="Z39" s="64"/>
      <c r="AA39" s="64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4"/>
      <c r="AM39" s="64"/>
      <c r="AN39" s="64"/>
      <c r="AO39" s="64"/>
      <c r="AP39" s="64"/>
      <c r="AQ39" s="64"/>
      <c r="AR39" s="64"/>
      <c r="AS39" s="64"/>
      <c r="AT39" s="64"/>
      <c r="AU39" s="64"/>
    </row>
    <row r="40" spans="1:47" ht="18" customHeight="1" thickBot="1" x14ac:dyDescent="0.35">
      <c r="A40" s="35"/>
      <c r="B40" s="6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39"/>
      <c r="S40" s="64"/>
      <c r="T40" s="64"/>
      <c r="U40" s="64"/>
      <c r="V40" s="64"/>
      <c r="W40" s="64"/>
      <c r="X40" s="64"/>
      <c r="Y40" s="64"/>
      <c r="Z40" s="64"/>
      <c r="AA40" s="64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4"/>
      <c r="AM40" s="64"/>
      <c r="AN40" s="64"/>
      <c r="AO40" s="64"/>
      <c r="AP40" s="64"/>
      <c r="AQ40" s="64"/>
      <c r="AR40" s="64"/>
      <c r="AS40" s="64"/>
      <c r="AT40" s="64"/>
      <c r="AU40" s="64"/>
    </row>
    <row r="41" spans="1:47" ht="18" customHeight="1" thickBot="1" x14ac:dyDescent="0.35">
      <c r="A41" s="35"/>
      <c r="B41" s="60"/>
      <c r="C41" s="40"/>
      <c r="D41" s="174" t="s">
        <v>154</v>
      </c>
      <c r="E41" s="175" t="s">
        <v>153</v>
      </c>
      <c r="F41" s="40"/>
      <c r="G41" s="119" t="s">
        <v>152</v>
      </c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39"/>
      <c r="S41" s="64"/>
      <c r="T41" s="64"/>
      <c r="U41" s="64"/>
      <c r="V41" s="64"/>
      <c r="W41" s="64"/>
      <c r="X41" s="64"/>
      <c r="Y41" s="64"/>
      <c r="Z41" s="64"/>
      <c r="AA41" s="64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4"/>
      <c r="AM41" s="64"/>
      <c r="AN41" s="64"/>
      <c r="AO41" s="64"/>
      <c r="AP41" s="64"/>
      <c r="AQ41" s="64"/>
      <c r="AR41" s="64"/>
      <c r="AS41" s="64"/>
      <c r="AT41" s="64"/>
      <c r="AU41" s="64"/>
    </row>
    <row r="42" spans="1:47" ht="18" customHeight="1" x14ac:dyDescent="0.3">
      <c r="A42" s="35"/>
      <c r="B42" s="60"/>
      <c r="C42" s="40"/>
      <c r="D42" s="40"/>
      <c r="E42" s="40"/>
      <c r="F42" s="40"/>
      <c r="G42" s="167" t="s">
        <v>151</v>
      </c>
      <c r="H42" s="176" t="s">
        <v>150</v>
      </c>
      <c r="I42" s="40"/>
      <c r="J42" s="40"/>
      <c r="K42" s="40"/>
      <c r="L42" s="40"/>
      <c r="M42" s="40"/>
      <c r="N42" s="40"/>
      <c r="O42" s="40"/>
      <c r="P42" s="40"/>
      <c r="Q42" s="40"/>
      <c r="R42" s="39"/>
      <c r="S42" s="64"/>
      <c r="T42" s="64"/>
      <c r="U42" s="64"/>
      <c r="V42" s="64"/>
      <c r="W42" s="64"/>
      <c r="X42" s="64"/>
      <c r="Y42" s="64"/>
      <c r="Z42" s="64"/>
      <c r="AA42" s="64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4"/>
      <c r="AM42" s="64"/>
      <c r="AN42" s="64"/>
      <c r="AO42" s="64"/>
      <c r="AP42" s="64"/>
      <c r="AQ42" s="64"/>
      <c r="AR42" s="64"/>
      <c r="AS42" s="64"/>
      <c r="AT42" s="64"/>
      <c r="AU42" s="64"/>
    </row>
    <row r="43" spans="1:47" ht="18" customHeight="1" x14ac:dyDescent="0.3">
      <c r="A43" s="35"/>
      <c r="B43" s="60"/>
      <c r="C43" s="40"/>
      <c r="D43" s="40"/>
      <c r="E43" s="40"/>
      <c r="F43" s="40"/>
      <c r="G43" s="167" t="s">
        <v>149</v>
      </c>
      <c r="H43" s="176" t="s">
        <v>148</v>
      </c>
      <c r="I43" s="40"/>
      <c r="J43" s="40"/>
      <c r="K43" s="40"/>
      <c r="L43" s="40"/>
      <c r="M43" s="40"/>
      <c r="N43" s="40"/>
      <c r="O43" s="40"/>
      <c r="P43" s="40"/>
      <c r="Q43" s="40"/>
      <c r="R43" s="39"/>
      <c r="S43" s="64"/>
      <c r="T43" s="64"/>
      <c r="U43" s="64"/>
      <c r="V43" s="64"/>
      <c r="W43" s="64"/>
      <c r="X43" s="64"/>
      <c r="Y43" s="64"/>
      <c r="Z43" s="64"/>
      <c r="AA43" s="64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4"/>
      <c r="AM43" s="64"/>
      <c r="AN43" s="64"/>
      <c r="AO43" s="64"/>
      <c r="AP43" s="64"/>
      <c r="AQ43" s="64"/>
      <c r="AR43" s="64"/>
      <c r="AS43" s="64"/>
      <c r="AT43" s="64"/>
      <c r="AU43" s="64"/>
    </row>
    <row r="44" spans="1:47" ht="18" customHeight="1" x14ac:dyDescent="0.3">
      <c r="A44" s="35"/>
      <c r="B44" s="60"/>
      <c r="C44" s="40"/>
      <c r="D44" s="40"/>
      <c r="E44" s="40"/>
      <c r="F44" s="40"/>
      <c r="G44" s="167" t="s">
        <v>147</v>
      </c>
      <c r="H44" s="176" t="s">
        <v>146</v>
      </c>
      <c r="I44" s="40"/>
      <c r="J44" s="40"/>
      <c r="K44" s="40"/>
      <c r="L44" s="40"/>
      <c r="M44" s="40"/>
      <c r="N44" s="40"/>
      <c r="O44" s="40"/>
      <c r="P44" s="40"/>
      <c r="Q44" s="40"/>
      <c r="R44" s="39"/>
      <c r="S44" s="64"/>
      <c r="T44" s="64"/>
      <c r="U44" s="64"/>
      <c r="V44" s="64"/>
      <c r="W44" s="64"/>
      <c r="X44" s="64"/>
      <c r="Y44" s="64"/>
      <c r="Z44" s="64"/>
      <c r="AA44" s="64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4"/>
      <c r="AM44" s="64"/>
      <c r="AN44" s="64"/>
      <c r="AO44" s="64"/>
      <c r="AP44" s="64"/>
      <c r="AQ44" s="64"/>
      <c r="AR44" s="64"/>
      <c r="AS44" s="64"/>
      <c r="AT44" s="64"/>
      <c r="AU44" s="64"/>
    </row>
    <row r="45" spans="1:47" ht="18" customHeight="1" x14ac:dyDescent="0.3">
      <c r="A45" s="35"/>
      <c r="B45" s="60"/>
      <c r="C45" s="40"/>
      <c r="D45" s="40"/>
      <c r="E45" s="40"/>
      <c r="F45" s="40"/>
      <c r="G45" s="167" t="s">
        <v>145</v>
      </c>
      <c r="H45" s="176" t="s">
        <v>144</v>
      </c>
      <c r="I45" s="120" t="s">
        <v>59</v>
      </c>
      <c r="J45" s="40"/>
      <c r="K45" s="40"/>
      <c r="L45" s="40"/>
      <c r="M45" s="40"/>
      <c r="N45" s="40"/>
      <c r="O45" s="40"/>
      <c r="P45" s="40"/>
      <c r="Q45" s="40"/>
      <c r="R45" s="39"/>
      <c r="S45" s="64"/>
      <c r="T45" s="64"/>
      <c r="U45" s="64"/>
      <c r="V45" s="64"/>
      <c r="W45" s="64"/>
      <c r="X45" s="64"/>
      <c r="Y45" s="64"/>
      <c r="Z45" s="64"/>
      <c r="AA45" s="64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4"/>
      <c r="AM45" s="64"/>
      <c r="AN45" s="64"/>
      <c r="AO45" s="64"/>
      <c r="AP45" s="64"/>
      <c r="AQ45" s="64"/>
      <c r="AR45" s="64"/>
      <c r="AS45" s="64"/>
      <c r="AT45" s="64"/>
      <c r="AU45" s="64"/>
    </row>
    <row r="46" spans="1:47" ht="18" customHeight="1" thickBot="1" x14ac:dyDescent="0.35">
      <c r="A46" s="35"/>
      <c r="B46" s="118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6"/>
      <c r="S46" s="64"/>
      <c r="T46" s="64"/>
      <c r="U46" s="64"/>
      <c r="V46" s="64"/>
      <c r="W46" s="64"/>
      <c r="X46" s="64"/>
      <c r="Y46" s="64"/>
      <c r="Z46" s="64"/>
      <c r="AA46" s="64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4"/>
      <c r="AM46" s="64"/>
      <c r="AN46" s="64"/>
      <c r="AO46" s="64"/>
      <c r="AP46" s="64"/>
      <c r="AQ46" s="64"/>
      <c r="AR46" s="64"/>
      <c r="AS46" s="64"/>
      <c r="AT46" s="64"/>
      <c r="AU46" s="64"/>
    </row>
    <row r="47" spans="1:47" ht="18" customHeight="1" x14ac:dyDescent="0.3">
      <c r="A47" s="3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64"/>
      <c r="T47" s="64"/>
      <c r="U47" s="64"/>
      <c r="V47" s="64"/>
      <c r="W47" s="64"/>
      <c r="X47" s="64"/>
      <c r="Y47" s="64"/>
      <c r="Z47" s="64"/>
      <c r="AA47" s="64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4"/>
      <c r="AM47" s="64"/>
      <c r="AN47" s="64"/>
      <c r="AO47" s="64"/>
      <c r="AP47" s="64"/>
      <c r="AQ47" s="64"/>
      <c r="AR47" s="64"/>
      <c r="AS47" s="64"/>
      <c r="AT47" s="64"/>
      <c r="AU47" s="64"/>
    </row>
    <row r="48" spans="1:47" ht="18" customHeight="1" x14ac:dyDescent="0.3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64"/>
      <c r="T48" s="64"/>
      <c r="U48" s="64"/>
      <c r="V48" s="64"/>
      <c r="W48" s="64"/>
      <c r="X48" s="64"/>
      <c r="Y48" s="64"/>
      <c r="Z48" s="64"/>
      <c r="AA48" s="64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4"/>
      <c r="AM48" s="64"/>
      <c r="AN48" s="64"/>
      <c r="AO48" s="64"/>
      <c r="AP48" s="64"/>
      <c r="AQ48" s="64"/>
      <c r="AR48" s="64"/>
      <c r="AS48" s="64"/>
      <c r="AT48" s="64"/>
      <c r="AU48" s="64"/>
    </row>
    <row r="49" spans="1:47" ht="18" customHeight="1" x14ac:dyDescent="0.3">
      <c r="A49" s="35"/>
      <c r="B49" s="384" t="s">
        <v>143</v>
      </c>
      <c r="C49" s="384"/>
      <c r="D49" s="384"/>
      <c r="E49" s="384"/>
      <c r="F49" s="384"/>
      <c r="G49" s="384"/>
      <c r="H49" s="384"/>
      <c r="I49" s="384"/>
      <c r="J49" s="146"/>
      <c r="K49" s="384" t="s">
        <v>142</v>
      </c>
      <c r="L49" s="384"/>
      <c r="M49" s="384"/>
      <c r="N49" s="384"/>
      <c r="O49" s="384"/>
      <c r="P49" s="384"/>
      <c r="Q49" s="384"/>
      <c r="R49" s="384"/>
      <c r="S49" s="64"/>
      <c r="T49" s="384" t="s">
        <v>141</v>
      </c>
      <c r="U49" s="384"/>
      <c r="V49" s="384"/>
      <c r="W49" s="384"/>
      <c r="X49" s="384"/>
      <c r="Y49" s="384"/>
      <c r="Z49" s="384"/>
      <c r="AA49" s="384"/>
      <c r="AB49" s="384"/>
      <c r="AC49" s="384"/>
      <c r="AD49" s="384"/>
      <c r="AE49" s="384"/>
      <c r="AF49" s="384"/>
      <c r="AG49" s="384"/>
      <c r="AH49" s="384"/>
      <c r="AI49" s="384"/>
      <c r="AJ49" s="384"/>
      <c r="AK49" s="67"/>
      <c r="AL49" s="384" t="s">
        <v>140</v>
      </c>
      <c r="AM49" s="384"/>
      <c r="AN49" s="384"/>
      <c r="AO49" s="384"/>
      <c r="AP49" s="384"/>
      <c r="AQ49" s="384"/>
      <c r="AR49" s="384"/>
      <c r="AS49" s="384"/>
      <c r="AT49" s="384"/>
      <c r="AU49" s="64"/>
    </row>
    <row r="50" spans="1:47" ht="18" customHeight="1" x14ac:dyDescent="0.3">
      <c r="A50" s="35"/>
      <c r="B50" s="384"/>
      <c r="C50" s="384"/>
      <c r="D50" s="384"/>
      <c r="E50" s="384"/>
      <c r="F50" s="384"/>
      <c r="G50" s="384"/>
      <c r="H50" s="384"/>
      <c r="I50" s="384"/>
      <c r="J50" s="146"/>
      <c r="K50" s="384"/>
      <c r="L50" s="384"/>
      <c r="M50" s="384"/>
      <c r="N50" s="384"/>
      <c r="O50" s="384"/>
      <c r="P50" s="384"/>
      <c r="Q50" s="384"/>
      <c r="R50" s="384"/>
      <c r="S50" s="64"/>
      <c r="T50" s="384"/>
      <c r="U50" s="384"/>
      <c r="V50" s="384"/>
      <c r="W50" s="384"/>
      <c r="X50" s="384"/>
      <c r="Y50" s="384"/>
      <c r="Z50" s="384"/>
      <c r="AA50" s="384"/>
      <c r="AB50" s="384"/>
      <c r="AC50" s="384"/>
      <c r="AD50" s="384"/>
      <c r="AE50" s="384"/>
      <c r="AF50" s="384"/>
      <c r="AG50" s="384"/>
      <c r="AH50" s="384"/>
      <c r="AI50" s="384"/>
      <c r="AJ50" s="384"/>
      <c r="AK50" s="67"/>
      <c r="AL50" s="384"/>
      <c r="AM50" s="384"/>
      <c r="AN50" s="384"/>
      <c r="AO50" s="384"/>
      <c r="AP50" s="384"/>
      <c r="AQ50" s="384"/>
      <c r="AR50" s="384"/>
      <c r="AS50" s="384"/>
      <c r="AT50" s="384"/>
      <c r="AU50" s="64"/>
    </row>
    <row r="51" spans="1:47" ht="18" customHeight="1" thickBot="1" x14ac:dyDescent="0.35">
      <c r="A51" s="35"/>
      <c r="B51" s="35" t="s">
        <v>139</v>
      </c>
      <c r="C51" s="35"/>
      <c r="D51" s="35"/>
      <c r="E51" s="35"/>
      <c r="F51" s="35"/>
      <c r="G51" s="35"/>
      <c r="H51" s="35"/>
      <c r="I51" s="35"/>
      <c r="J51" s="35"/>
      <c r="K51" s="35" t="s">
        <v>139</v>
      </c>
      <c r="L51" s="35"/>
      <c r="M51" s="35"/>
      <c r="N51" s="35"/>
      <c r="O51" s="35"/>
      <c r="P51" s="35"/>
      <c r="Q51" s="35"/>
      <c r="R51" s="35"/>
      <c r="S51" s="64"/>
      <c r="T51" s="64"/>
      <c r="U51" s="145"/>
      <c r="V51" s="145"/>
      <c r="W51" s="64"/>
      <c r="X51" s="64"/>
      <c r="Y51" s="64"/>
      <c r="Z51" s="64"/>
      <c r="AA51" s="64"/>
      <c r="AB51" s="67"/>
      <c r="AC51" s="67"/>
      <c r="AD51" s="67"/>
      <c r="AE51" s="67"/>
      <c r="AF51" s="67"/>
      <c r="AG51" s="67"/>
      <c r="AH51" s="67"/>
      <c r="AI51" s="67"/>
      <c r="AJ51" s="67"/>
      <c r="AK51" s="67"/>
      <c r="AL51" s="64"/>
      <c r="AM51" s="64"/>
      <c r="AN51" s="64"/>
      <c r="AO51" s="64"/>
      <c r="AP51" s="64"/>
      <c r="AQ51" s="64"/>
      <c r="AR51" s="64"/>
      <c r="AS51" s="64"/>
      <c r="AT51" s="64"/>
      <c r="AU51" s="64"/>
    </row>
    <row r="52" spans="1:47" ht="18" customHeight="1" x14ac:dyDescent="0.3">
      <c r="A52" s="35"/>
      <c r="B52" s="487"/>
      <c r="C52" s="488"/>
      <c r="D52" s="488"/>
      <c r="E52" s="489"/>
      <c r="F52" s="385"/>
      <c r="G52" s="386"/>
      <c r="H52" s="386"/>
      <c r="I52" s="389"/>
      <c r="J52" s="35"/>
      <c r="K52" s="487"/>
      <c r="L52" s="488"/>
      <c r="M52" s="488"/>
      <c r="N52" s="489"/>
      <c r="O52" s="385"/>
      <c r="P52" s="386"/>
      <c r="Q52" s="386"/>
      <c r="R52" s="389"/>
      <c r="S52" s="64"/>
      <c r="T52" s="144" t="str">
        <f>ADDRESS(ROW(),COLUMN(),4)</f>
        <v>T52</v>
      </c>
      <c r="U52" s="470" t="s">
        <v>138</v>
      </c>
      <c r="V52" s="470"/>
      <c r="W52" s="470"/>
      <c r="X52" s="470"/>
      <c r="Y52" s="497" t="str">
        <f>D41</f>
        <v xml:space="preserve">Conforme </v>
      </c>
      <c r="Z52" s="497"/>
      <c r="AA52" s="498"/>
      <c r="AB52" s="67"/>
      <c r="AC52" s="144" t="str">
        <f>ADDRESS(ROW(),COLUMN(),4)</f>
        <v>AC52</v>
      </c>
      <c r="AD52" s="472" t="s">
        <v>138</v>
      </c>
      <c r="AE52" s="472"/>
      <c r="AF52" s="472"/>
      <c r="AG52" s="472"/>
      <c r="AH52" s="501" t="str">
        <f>E41</f>
        <v>Non Conforme</v>
      </c>
      <c r="AI52" s="501"/>
      <c r="AJ52" s="502"/>
      <c r="AK52" s="67"/>
      <c r="AL52" s="143" t="str">
        <f>LEFT(ADDRESS(1,COLUMN(),4),LEN(ADDRESS(1,COLUMN(),4))-1)</f>
        <v>AL</v>
      </c>
      <c r="AM52" s="476" t="s">
        <v>137</v>
      </c>
      <c r="AN52" s="476"/>
      <c r="AO52" s="476"/>
      <c r="AP52" s="476"/>
      <c r="AQ52" s="476"/>
      <c r="AR52" s="476"/>
      <c r="AS52" s="476"/>
      <c r="AT52" s="477"/>
      <c r="AU52" s="64"/>
    </row>
    <row r="53" spans="1:47" ht="18" customHeight="1" x14ac:dyDescent="0.3">
      <c r="A53" s="35"/>
      <c r="B53" s="490"/>
      <c r="C53" s="491"/>
      <c r="D53" s="491"/>
      <c r="E53" s="492"/>
      <c r="F53" s="387"/>
      <c r="G53" s="388"/>
      <c r="H53" s="388"/>
      <c r="I53" s="390"/>
      <c r="J53" s="35"/>
      <c r="K53" s="490"/>
      <c r="L53" s="491"/>
      <c r="M53" s="491"/>
      <c r="N53" s="492"/>
      <c r="O53" s="387"/>
      <c r="P53" s="388"/>
      <c r="Q53" s="388"/>
      <c r="R53" s="390"/>
      <c r="S53" s="64"/>
      <c r="T53" s="142"/>
      <c r="U53" s="471"/>
      <c r="V53" s="471"/>
      <c r="W53" s="471"/>
      <c r="X53" s="471"/>
      <c r="Y53" s="499"/>
      <c r="Z53" s="499"/>
      <c r="AA53" s="500"/>
      <c r="AB53" s="67"/>
      <c r="AC53" s="142"/>
      <c r="AD53" s="473"/>
      <c r="AE53" s="473"/>
      <c r="AF53" s="473"/>
      <c r="AG53" s="473"/>
      <c r="AH53" s="503"/>
      <c r="AI53" s="503"/>
      <c r="AJ53" s="504"/>
      <c r="AK53" s="67"/>
      <c r="AL53" s="141"/>
      <c r="AM53" s="3"/>
      <c r="AN53" s="3"/>
      <c r="AO53" s="3"/>
      <c r="AP53" s="3"/>
      <c r="AQ53" s="3"/>
      <c r="AR53" s="3"/>
      <c r="AS53" s="3"/>
      <c r="AT53" s="140"/>
      <c r="AU53" s="64"/>
    </row>
    <row r="54" spans="1:47" ht="18" customHeight="1" x14ac:dyDescent="0.3">
      <c r="A54" s="35"/>
      <c r="B54" s="35"/>
      <c r="C54" s="35"/>
      <c r="D54" s="35"/>
      <c r="E54" s="35"/>
      <c r="F54" s="478">
        <f ca="1">TODAY()</f>
        <v>43256</v>
      </c>
      <c r="G54" s="478"/>
      <c r="H54" s="478"/>
      <c r="I54" s="478"/>
      <c r="J54" s="35"/>
      <c r="K54" s="35"/>
      <c r="L54" s="35"/>
      <c r="M54" s="35"/>
      <c r="N54" s="35"/>
      <c r="O54" s="478">
        <f ca="1">TODAY()</f>
        <v>43256</v>
      </c>
      <c r="P54" s="478"/>
      <c r="Q54" s="478"/>
      <c r="R54" s="478"/>
      <c r="S54" s="64"/>
      <c r="T54" s="141"/>
      <c r="U54" s="3"/>
      <c r="V54" s="3"/>
      <c r="W54" s="3"/>
      <c r="X54" s="3"/>
      <c r="Y54" s="3"/>
      <c r="Z54" s="3"/>
      <c r="AA54" s="140"/>
      <c r="AB54" s="64"/>
      <c r="AC54" s="141"/>
      <c r="AD54" s="3"/>
      <c r="AE54" s="3"/>
      <c r="AF54" s="3"/>
      <c r="AG54" s="3"/>
      <c r="AH54" s="3"/>
      <c r="AI54" s="3"/>
      <c r="AJ54" s="140"/>
      <c r="AK54" s="64"/>
      <c r="AL54" s="141"/>
      <c r="AM54" s="3"/>
      <c r="AN54" s="3"/>
      <c r="AO54" s="3"/>
      <c r="AP54" s="479" t="s">
        <v>200</v>
      </c>
      <c r="AQ54" s="480"/>
      <c r="AR54" s="481"/>
      <c r="AS54" s="3"/>
      <c r="AT54" s="140"/>
      <c r="AU54" s="64"/>
    </row>
    <row r="55" spans="1:47" ht="18" customHeight="1" x14ac:dyDescent="0.3">
      <c r="A55" s="35"/>
      <c r="B55" s="116" t="s">
        <v>136</v>
      </c>
      <c r="C55" s="112" t="str">
        <f>C18</f>
        <v>Soumissionnaire A</v>
      </c>
      <c r="D55" s="111"/>
      <c r="E55" s="110"/>
      <c r="F55" s="110"/>
      <c r="G55" s="110"/>
      <c r="H55" s="110"/>
      <c r="I55" s="109">
        <f>AN57</f>
        <v>1</v>
      </c>
      <c r="J55" s="114"/>
      <c r="K55" s="113" t="s">
        <v>135</v>
      </c>
      <c r="L55" s="112" t="str">
        <f>L18</f>
        <v>Soumissionnaire K</v>
      </c>
      <c r="M55" s="111"/>
      <c r="N55" s="110"/>
      <c r="O55" s="110"/>
      <c r="P55" s="110"/>
      <c r="Q55" s="110"/>
      <c r="R55" s="139">
        <f>AN67</f>
        <v>0.8</v>
      </c>
      <c r="S55" s="64"/>
      <c r="T55" s="138"/>
      <c r="U55" s="137"/>
      <c r="V55" s="137"/>
      <c r="W55" s="137"/>
      <c r="X55" s="137"/>
      <c r="Y55" s="137"/>
      <c r="Z55" s="137"/>
      <c r="AA55" s="136"/>
      <c r="AB55" s="64"/>
      <c r="AC55" s="138"/>
      <c r="AD55" s="137"/>
      <c r="AE55" s="137"/>
      <c r="AF55" s="137"/>
      <c r="AG55" s="137"/>
      <c r="AH55" s="137"/>
      <c r="AI55" s="137"/>
      <c r="AJ55" s="136"/>
      <c r="AK55" s="64"/>
      <c r="AL55" s="60"/>
      <c r="AM55" s="40"/>
      <c r="AN55" s="135"/>
      <c r="AO55" s="182" t="s">
        <v>199</v>
      </c>
      <c r="AP55" s="482" t="str">
        <f>D41</f>
        <v xml:space="preserve">Conforme </v>
      </c>
      <c r="AQ55" s="483" t="str">
        <f>E41</f>
        <v>Non Conforme</v>
      </c>
      <c r="AR55" s="484"/>
      <c r="AS55" s="159"/>
      <c r="AT55" s="186"/>
      <c r="AU55" s="64"/>
    </row>
    <row r="56" spans="1:47" ht="18" customHeight="1" x14ac:dyDescent="0.3">
      <c r="A56" s="35"/>
      <c r="B56" s="69" t="str">
        <f>B55</f>
        <v>F-01</v>
      </c>
      <c r="C56" s="107" t="s">
        <v>46</v>
      </c>
      <c r="D56" s="106" t="str">
        <f>D41</f>
        <v xml:space="preserve">Conforme </v>
      </c>
      <c r="E56" s="105" t="str">
        <f>E41</f>
        <v>Non Conforme</v>
      </c>
      <c r="F56" s="453" t="s">
        <v>45</v>
      </c>
      <c r="G56" s="453"/>
      <c r="H56" s="453"/>
      <c r="I56" s="454"/>
      <c r="J56" s="108"/>
      <c r="K56" s="69" t="str">
        <f>K55</f>
        <v>F-11</v>
      </c>
      <c r="L56" s="107" t="s">
        <v>46</v>
      </c>
      <c r="M56" s="106" t="str">
        <f>D41</f>
        <v xml:space="preserve">Conforme </v>
      </c>
      <c r="N56" s="105" t="str">
        <f>E41</f>
        <v>Non Conforme</v>
      </c>
      <c r="O56" s="453" t="s">
        <v>45</v>
      </c>
      <c r="P56" s="453"/>
      <c r="Q56" s="453"/>
      <c r="R56" s="454"/>
      <c r="S56" s="64"/>
      <c r="T56" s="134"/>
      <c r="U56" s="133"/>
      <c r="V56" s="133"/>
      <c r="W56" s="133"/>
      <c r="X56" s="133"/>
      <c r="Y56" s="133"/>
      <c r="Z56" s="133"/>
      <c r="AA56" s="132"/>
      <c r="AB56" s="64"/>
      <c r="AC56" s="134"/>
      <c r="AD56" s="133"/>
      <c r="AE56" s="133"/>
      <c r="AF56" s="133"/>
      <c r="AG56" s="133"/>
      <c r="AH56" s="133"/>
      <c r="AI56" s="133"/>
      <c r="AJ56" s="132"/>
      <c r="AK56" s="64"/>
      <c r="AL56" s="185" t="s">
        <v>202</v>
      </c>
      <c r="AM56" s="131" t="s">
        <v>134</v>
      </c>
      <c r="AN56" s="131" t="s">
        <v>203</v>
      </c>
      <c r="AO56" s="182" t="s">
        <v>133</v>
      </c>
      <c r="AP56" s="482"/>
      <c r="AQ56" s="483"/>
      <c r="AR56" s="484"/>
      <c r="AS56" s="130"/>
      <c r="AT56" s="187"/>
      <c r="AU56" s="64"/>
    </row>
    <row r="57" spans="1:47" ht="18" customHeight="1" x14ac:dyDescent="0.3">
      <c r="A57" s="35"/>
      <c r="B57" s="69" t="str">
        <f>B55</f>
        <v>F-01</v>
      </c>
      <c r="C57" s="99" t="str">
        <f>D29</f>
        <v>Qualité dossier</v>
      </c>
      <c r="D57" s="98"/>
      <c r="E57" s="97"/>
      <c r="F57" s="452"/>
      <c r="G57" s="403"/>
      <c r="H57" s="403"/>
      <c r="I57" s="438"/>
      <c r="J57" s="82"/>
      <c r="K57" s="69" t="str">
        <f>K55</f>
        <v>F-11</v>
      </c>
      <c r="L57" s="99" t="str">
        <f>D29</f>
        <v>Qualité dossier</v>
      </c>
      <c r="M57" s="98" t="s">
        <v>9</v>
      </c>
      <c r="N57" s="97"/>
      <c r="O57" s="452" t="s">
        <v>132</v>
      </c>
      <c r="P57" s="403"/>
      <c r="Q57" s="403"/>
      <c r="R57" s="438"/>
      <c r="S57" s="64"/>
      <c r="T57" s="87" t="str">
        <f>IF(ISBLANK(D57),"",B57)</f>
        <v/>
      </c>
      <c r="U57" s="84" t="str">
        <f>IF(ISBLANK(D57),"",F57)</f>
        <v/>
      </c>
      <c r="V57" s="86"/>
      <c r="W57" s="86"/>
      <c r="X57" s="85" t="str">
        <f>IF(ISBLANK(M57),"",K57)</f>
        <v>F-11</v>
      </c>
      <c r="Y57" s="84" t="str">
        <f>IF(ISBLANK(M57),"",O57)</f>
        <v>plus remise sur catalogue</v>
      </c>
      <c r="Z57" s="84"/>
      <c r="AA57" s="83"/>
      <c r="AB57" s="64"/>
      <c r="AC57" s="87" t="str">
        <f>IF(ISBLANK(E57),"",B57)</f>
        <v/>
      </c>
      <c r="AD57" s="84" t="str">
        <f>IF(ISBLANK(E57),"",F57)</f>
        <v/>
      </c>
      <c r="AE57" s="86"/>
      <c r="AF57" s="86"/>
      <c r="AG57" s="85" t="str">
        <f>IF(ISBLANK(N57),"",K57)</f>
        <v/>
      </c>
      <c r="AH57" s="84" t="str">
        <f>IF(ISBLANK(N57),"",O57)</f>
        <v/>
      </c>
      <c r="AI57" s="84"/>
      <c r="AJ57" s="83"/>
      <c r="AK57" s="64"/>
      <c r="AL57" s="193" t="str">
        <f>B55</f>
        <v>F-01</v>
      </c>
      <c r="AM57" s="192">
        <f>RANK(AN57,AN57:AN76)</f>
        <v>1</v>
      </c>
      <c r="AN57" s="117">
        <f t="shared" ref="AN57:AN76" si="0">100%-AR57</f>
        <v>1</v>
      </c>
      <c r="AO57" s="129">
        <f>COUNTIF(C57:C61,"&lt;&gt;0")</f>
        <v>5</v>
      </c>
      <c r="AP57" s="190">
        <f>(COUNTA(D57:D61))</f>
        <v>1</v>
      </c>
      <c r="AQ57" s="191">
        <f>(COUNTA(E57:E61))</f>
        <v>0</v>
      </c>
      <c r="AR57" s="189">
        <f>(COUNTA(E57:E61)/AO57)</f>
        <v>0</v>
      </c>
      <c r="AS57" s="184" t="str">
        <f t="shared" ref="AS57:AS76" si="1">IF(AP57+AQ57&gt;AO57,"Erreur",IF(AP57+AQ57&lt;AO57,"manque",""))</f>
        <v>manque</v>
      </c>
      <c r="AT57" s="188">
        <f t="shared" ref="AT57:AT76" si="2">IF(AP57+AQ57&lt;AO57,AO57-(AP57+AQ57),"")</f>
        <v>4</v>
      </c>
      <c r="AU57" s="64"/>
    </row>
    <row r="58" spans="1:47" ht="18" customHeight="1" x14ac:dyDescent="0.3">
      <c r="A58" s="35"/>
      <c r="B58" s="69" t="str">
        <f>B55</f>
        <v>F-01</v>
      </c>
      <c r="C58" s="93" t="str">
        <f>D30</f>
        <v>logistique</v>
      </c>
      <c r="D58" s="92" t="s">
        <v>131</v>
      </c>
      <c r="E58" s="91"/>
      <c r="F58" s="452" t="s">
        <v>130</v>
      </c>
      <c r="G58" s="403"/>
      <c r="H58" s="403"/>
      <c r="I58" s="438"/>
      <c r="J58" s="82"/>
      <c r="K58" s="69" t="str">
        <f>K55</f>
        <v>F-11</v>
      </c>
      <c r="L58" s="93" t="str">
        <f>D30</f>
        <v>logistique</v>
      </c>
      <c r="M58" s="92"/>
      <c r="N58" s="91"/>
      <c r="O58" s="452"/>
      <c r="P58" s="403"/>
      <c r="Q58" s="403"/>
      <c r="R58" s="438"/>
      <c r="S58" s="64"/>
      <c r="T58" s="87" t="str">
        <f>IF(ISBLANK(D58),"",B58)</f>
        <v>F-01</v>
      </c>
      <c r="U58" s="84" t="str">
        <f>IF(ISBLANK(D58),"",F58)</f>
        <v>très arrangeant</v>
      </c>
      <c r="V58" s="86"/>
      <c r="W58" s="86"/>
      <c r="X58" s="85" t="str">
        <f>IF(ISBLANK(M58),"",K58)</f>
        <v/>
      </c>
      <c r="Y58" s="84" t="str">
        <f>IF(ISBLANK(M58),"",O58)</f>
        <v/>
      </c>
      <c r="Z58" s="84"/>
      <c r="AA58" s="83"/>
      <c r="AB58" s="64"/>
      <c r="AC58" s="87" t="str">
        <f>IF(ISBLANK(E58),"",B58)</f>
        <v/>
      </c>
      <c r="AD58" s="84" t="str">
        <f>IF(ISBLANK(E58),"",F58)</f>
        <v/>
      </c>
      <c r="AE58" s="86"/>
      <c r="AF58" s="86"/>
      <c r="AG58" s="85" t="str">
        <f>IF(ISBLANK(N58),"",K58)</f>
        <v/>
      </c>
      <c r="AH58" s="84" t="str">
        <f>IF(ISBLANK(N58),"",O58)</f>
        <v/>
      </c>
      <c r="AI58" s="84"/>
      <c r="AJ58" s="83"/>
      <c r="AK58" s="64"/>
      <c r="AL58" s="193" t="str">
        <f>B62</f>
        <v>F-02</v>
      </c>
      <c r="AM58" s="192">
        <f>RANK(AN58,AN57:AN76)</f>
        <v>1</v>
      </c>
      <c r="AN58" s="117">
        <f t="shared" si="0"/>
        <v>1</v>
      </c>
      <c r="AO58" s="129">
        <f>COUNTIF(C64:C68,"&lt;&gt;0")</f>
        <v>5</v>
      </c>
      <c r="AP58" s="190">
        <f>(COUNTA(D64:D68))</f>
        <v>0</v>
      </c>
      <c r="AQ58" s="191">
        <f>(COUNTA(E64:E68))</f>
        <v>0</v>
      </c>
      <c r="AR58" s="189">
        <f>(COUNTA(E64:E68)/AO58)</f>
        <v>0</v>
      </c>
      <c r="AS58" s="184" t="str">
        <f t="shared" si="1"/>
        <v>manque</v>
      </c>
      <c r="AT58" s="188">
        <f t="shared" si="2"/>
        <v>5</v>
      </c>
      <c r="AU58" s="64"/>
    </row>
    <row r="59" spans="1:47" ht="18" customHeight="1" x14ac:dyDescent="0.3">
      <c r="A59" s="35"/>
      <c r="B59" s="69" t="str">
        <f>B55</f>
        <v>F-01</v>
      </c>
      <c r="C59" s="93" t="str">
        <f>D31</f>
        <v>hygiène</v>
      </c>
      <c r="D59" s="92"/>
      <c r="E59" s="91"/>
      <c r="F59" s="452"/>
      <c r="G59" s="403"/>
      <c r="H59" s="403"/>
      <c r="I59" s="438"/>
      <c r="J59" s="82"/>
      <c r="K59" s="69" t="str">
        <f>K55</f>
        <v>F-11</v>
      </c>
      <c r="L59" s="93" t="str">
        <f>D31</f>
        <v>hygiène</v>
      </c>
      <c r="M59" s="92"/>
      <c r="N59" s="91" t="s">
        <v>8</v>
      </c>
      <c r="O59" s="452" t="s">
        <v>94</v>
      </c>
      <c r="P59" s="403"/>
      <c r="Q59" s="403"/>
      <c r="R59" s="438"/>
      <c r="S59" s="64"/>
      <c r="T59" s="87" t="str">
        <f>IF(ISBLANK(D59),"",B59)</f>
        <v/>
      </c>
      <c r="U59" s="84" t="str">
        <f>IF(ISBLANK(D59),"",F59)</f>
        <v/>
      </c>
      <c r="V59" s="86"/>
      <c r="W59" s="86"/>
      <c r="X59" s="85" t="str">
        <f>IF(ISBLANK(M59),"",K59)</f>
        <v/>
      </c>
      <c r="Y59" s="84" t="str">
        <f>IF(ISBLANK(M59),"",O59)</f>
        <v/>
      </c>
      <c r="Z59" s="84"/>
      <c r="AA59" s="83"/>
      <c r="AB59" s="64"/>
      <c r="AC59" s="87" t="str">
        <f>IF(ISBLANK(E59),"",B59)</f>
        <v/>
      </c>
      <c r="AD59" s="84" t="str">
        <f>IF(ISBLANK(E59),"",F59)</f>
        <v/>
      </c>
      <c r="AE59" s="86"/>
      <c r="AF59" s="86"/>
      <c r="AG59" s="85" t="str">
        <f>IF(ISBLANK(N59),"",K59)</f>
        <v>F-11</v>
      </c>
      <c r="AH59" s="84" t="str">
        <f>IF(ISBLANK(N59),"",O59)</f>
        <v>salmonelles</v>
      </c>
      <c r="AI59" s="84"/>
      <c r="AJ59" s="83"/>
      <c r="AK59" s="64"/>
      <c r="AL59" s="193" t="str">
        <f>B69</f>
        <v>F-03</v>
      </c>
      <c r="AM59" s="192">
        <f>RANK(AN59,AN57:AN76)</f>
        <v>1</v>
      </c>
      <c r="AN59" s="117">
        <f t="shared" si="0"/>
        <v>1</v>
      </c>
      <c r="AO59" s="129">
        <f>COUNTIF(C71:C75,"&lt;&gt;0")</f>
        <v>5</v>
      </c>
      <c r="AP59" s="190">
        <f>(COUNTA(D71:D75))</f>
        <v>0</v>
      </c>
      <c r="AQ59" s="191">
        <f>(COUNTA(E71:E75))</f>
        <v>0</v>
      </c>
      <c r="AR59" s="189">
        <f>(COUNTA(E71:E75)/AO59)</f>
        <v>0</v>
      </c>
      <c r="AS59" s="184" t="str">
        <f t="shared" si="1"/>
        <v>manque</v>
      </c>
      <c r="AT59" s="188">
        <f t="shared" si="2"/>
        <v>5</v>
      </c>
      <c r="AU59" s="64"/>
    </row>
    <row r="60" spans="1:47" ht="18" customHeight="1" x14ac:dyDescent="0.3">
      <c r="A60" s="35"/>
      <c r="B60" s="69" t="str">
        <f>B55</f>
        <v>F-01</v>
      </c>
      <c r="C60" s="93" t="str">
        <f>D32</f>
        <v>prix</v>
      </c>
      <c r="D60" s="92"/>
      <c r="E60" s="91"/>
      <c r="F60" s="452"/>
      <c r="G60" s="403"/>
      <c r="H60" s="403"/>
      <c r="I60" s="438"/>
      <c r="J60" s="82"/>
      <c r="K60" s="69" t="str">
        <f>K55</f>
        <v>F-11</v>
      </c>
      <c r="L60" s="93" t="str">
        <f>D32</f>
        <v>prix</v>
      </c>
      <c r="M60" s="92"/>
      <c r="N60" s="91"/>
      <c r="O60" s="452"/>
      <c r="P60" s="403"/>
      <c r="Q60" s="403"/>
      <c r="R60" s="438"/>
      <c r="S60" s="64"/>
      <c r="T60" s="87" t="str">
        <f>IF(ISBLANK(D60),"",B60)</f>
        <v/>
      </c>
      <c r="U60" s="84" t="str">
        <f>IF(ISBLANK(D60),"",F60)</f>
        <v/>
      </c>
      <c r="V60" s="86"/>
      <c r="W60" s="86"/>
      <c r="X60" s="85" t="str">
        <f>IF(ISBLANK(M60),"",K60)</f>
        <v/>
      </c>
      <c r="Y60" s="84" t="str">
        <f>IF(ISBLANK(M60),"",O60)</f>
        <v/>
      </c>
      <c r="Z60" s="84"/>
      <c r="AA60" s="83"/>
      <c r="AB60" s="64"/>
      <c r="AC60" s="87" t="str">
        <f>IF(ISBLANK(E60),"",B60)</f>
        <v/>
      </c>
      <c r="AD60" s="84" t="str">
        <f>IF(ISBLANK(E60),"",F60)</f>
        <v/>
      </c>
      <c r="AE60" s="86"/>
      <c r="AF60" s="86"/>
      <c r="AG60" s="85" t="str">
        <f>IF(ISBLANK(N60),"",K60)</f>
        <v/>
      </c>
      <c r="AH60" s="84" t="str">
        <f>IF(ISBLANK(N60),"",O60)</f>
        <v/>
      </c>
      <c r="AI60" s="84"/>
      <c r="AJ60" s="83"/>
      <c r="AK60" s="64"/>
      <c r="AL60" s="193" t="str">
        <f>B76</f>
        <v>F-04</v>
      </c>
      <c r="AM60" s="192">
        <f>RANK(AN60,AN57:AN76)</f>
        <v>1</v>
      </c>
      <c r="AN60" s="117">
        <f t="shared" si="0"/>
        <v>1</v>
      </c>
      <c r="AO60" s="129">
        <f>COUNTIF(C78:C82,"&lt;&gt;0")</f>
        <v>5</v>
      </c>
      <c r="AP60" s="190">
        <f>(COUNTA(D78:D82))</f>
        <v>0</v>
      </c>
      <c r="AQ60" s="191">
        <f>(COUNTA(E78:E82))</f>
        <v>0</v>
      </c>
      <c r="AR60" s="189">
        <f>(COUNTA(E78:E82)/AO60)</f>
        <v>0</v>
      </c>
      <c r="AS60" s="184" t="str">
        <f t="shared" si="1"/>
        <v>manque</v>
      </c>
      <c r="AT60" s="188">
        <f t="shared" si="2"/>
        <v>5</v>
      </c>
      <c r="AU60" s="64"/>
    </row>
    <row r="61" spans="1:47" ht="18" customHeight="1" x14ac:dyDescent="0.3">
      <c r="A61" s="35"/>
      <c r="B61" s="69" t="str">
        <f>B55</f>
        <v>F-01</v>
      </c>
      <c r="C61" s="81" t="str">
        <f>D33</f>
        <v>durable</v>
      </c>
      <c r="D61" s="80"/>
      <c r="E61" s="79"/>
      <c r="F61" s="457"/>
      <c r="G61" s="467"/>
      <c r="H61" s="467"/>
      <c r="I61" s="446"/>
      <c r="J61" s="82"/>
      <c r="K61" s="69" t="str">
        <f>K55</f>
        <v>F-11</v>
      </c>
      <c r="L61" s="81" t="str">
        <f>D33</f>
        <v>durable</v>
      </c>
      <c r="M61" s="80"/>
      <c r="N61" s="79"/>
      <c r="O61" s="457"/>
      <c r="P61" s="467"/>
      <c r="Q61" s="467"/>
      <c r="R61" s="446"/>
      <c r="S61" s="64"/>
      <c r="T61" s="87" t="str">
        <f>IF(ISBLANK(D61),"",B61)</f>
        <v/>
      </c>
      <c r="U61" s="84" t="str">
        <f>IF(ISBLANK(D61),"",F61)</f>
        <v/>
      </c>
      <c r="V61" s="86"/>
      <c r="W61" s="86"/>
      <c r="X61" s="85" t="str">
        <f>IF(ISBLANK(M61),"",K61)</f>
        <v/>
      </c>
      <c r="Y61" s="84" t="str">
        <f>IF(ISBLANK(M61),"",O61)</f>
        <v/>
      </c>
      <c r="Z61" s="84"/>
      <c r="AA61" s="83"/>
      <c r="AB61" s="64"/>
      <c r="AC61" s="87" t="str">
        <f>IF(ISBLANK(E61),"",B61)</f>
        <v/>
      </c>
      <c r="AD61" s="84" t="str">
        <f>IF(ISBLANK(E61),"",F61)</f>
        <v/>
      </c>
      <c r="AE61" s="86"/>
      <c r="AF61" s="86"/>
      <c r="AG61" s="85" t="str">
        <f>IF(ISBLANK(N61),"",K61)</f>
        <v/>
      </c>
      <c r="AH61" s="84" t="str">
        <f>IF(ISBLANK(N61),"",O61)</f>
        <v/>
      </c>
      <c r="AI61" s="84"/>
      <c r="AJ61" s="83"/>
      <c r="AK61" s="64"/>
      <c r="AL61" s="193" t="str">
        <f>B83</f>
        <v>F-05</v>
      </c>
      <c r="AM61" s="192">
        <f>RANK(AN61,AN57:AN76)</f>
        <v>1</v>
      </c>
      <c r="AN61" s="117">
        <f t="shared" si="0"/>
        <v>1</v>
      </c>
      <c r="AO61" s="129">
        <f>COUNTIF(C85:C89,"&lt;&gt;0")</f>
        <v>5</v>
      </c>
      <c r="AP61" s="190">
        <f>(COUNTA(D85:D89))</f>
        <v>0</v>
      </c>
      <c r="AQ61" s="191">
        <f>(COUNTA(E85:E89))</f>
        <v>0</v>
      </c>
      <c r="AR61" s="189">
        <f>(COUNTA(E85:E89)/AO61)</f>
        <v>0</v>
      </c>
      <c r="AS61" s="184" t="str">
        <f t="shared" si="1"/>
        <v>manque</v>
      </c>
      <c r="AT61" s="188">
        <f t="shared" si="2"/>
        <v>5</v>
      </c>
      <c r="AU61" s="64"/>
    </row>
    <row r="62" spans="1:47" ht="18" customHeight="1" x14ac:dyDescent="0.3">
      <c r="A62" s="35"/>
      <c r="B62" s="116" t="s">
        <v>129</v>
      </c>
      <c r="C62" s="112" t="str">
        <f>C19</f>
        <v>Soumissionnaire B</v>
      </c>
      <c r="D62" s="111"/>
      <c r="E62" s="110"/>
      <c r="F62" s="110"/>
      <c r="G62" s="110"/>
      <c r="H62" s="110"/>
      <c r="I62" s="109">
        <f>AN58</f>
        <v>1</v>
      </c>
      <c r="J62" s="114"/>
      <c r="K62" s="113" t="s">
        <v>128</v>
      </c>
      <c r="L62" s="112" t="str">
        <f>L19</f>
        <v>Soumissionnaire L</v>
      </c>
      <c r="M62" s="111"/>
      <c r="N62" s="110"/>
      <c r="O62" s="110"/>
      <c r="P62" s="110"/>
      <c r="Q62" s="110"/>
      <c r="R62" s="109">
        <f>AN68</f>
        <v>1</v>
      </c>
      <c r="S62" s="64"/>
      <c r="T62" s="104"/>
      <c r="U62" s="101"/>
      <c r="V62" s="103"/>
      <c r="W62" s="103"/>
      <c r="X62" s="102"/>
      <c r="Y62" s="101"/>
      <c r="Z62" s="101"/>
      <c r="AA62" s="100"/>
      <c r="AB62" s="64"/>
      <c r="AC62" s="104"/>
      <c r="AD62" s="101"/>
      <c r="AE62" s="103"/>
      <c r="AF62" s="103"/>
      <c r="AG62" s="102"/>
      <c r="AH62" s="101"/>
      <c r="AI62" s="101"/>
      <c r="AJ62" s="100"/>
      <c r="AK62" s="64"/>
      <c r="AL62" s="193" t="str">
        <f>B90</f>
        <v>F-06</v>
      </c>
      <c r="AM62" s="192">
        <f>RANK(AN62,AN57:AN76)</f>
        <v>1</v>
      </c>
      <c r="AN62" s="117">
        <f t="shared" si="0"/>
        <v>1</v>
      </c>
      <c r="AO62" s="129">
        <f>COUNTIF(C92:C96,"&lt;&gt;0")</f>
        <v>5</v>
      </c>
      <c r="AP62" s="190">
        <f>(COUNTA(D92:D96))</f>
        <v>0</v>
      </c>
      <c r="AQ62" s="191">
        <f>(COUNTA(E92:E96))</f>
        <v>0</v>
      </c>
      <c r="AR62" s="189">
        <f>(COUNTA(E92:E96)/AO62)</f>
        <v>0</v>
      </c>
      <c r="AS62" s="184" t="str">
        <f t="shared" si="1"/>
        <v>manque</v>
      </c>
      <c r="AT62" s="188">
        <f t="shared" si="2"/>
        <v>5</v>
      </c>
      <c r="AU62" s="64"/>
    </row>
    <row r="63" spans="1:47" ht="18" customHeight="1" x14ac:dyDescent="0.3">
      <c r="A63" s="35"/>
      <c r="B63" s="69" t="str">
        <f>B62</f>
        <v>F-02</v>
      </c>
      <c r="C63" s="107" t="s">
        <v>46</v>
      </c>
      <c r="D63" s="106" t="str">
        <f>D41</f>
        <v xml:space="preserve">Conforme </v>
      </c>
      <c r="E63" s="105" t="str">
        <f>E41</f>
        <v>Non Conforme</v>
      </c>
      <c r="F63" s="453" t="s">
        <v>45</v>
      </c>
      <c r="G63" s="453"/>
      <c r="H63" s="453"/>
      <c r="I63" s="454"/>
      <c r="J63" s="108"/>
      <c r="K63" s="69" t="str">
        <f>K62</f>
        <v>F-12</v>
      </c>
      <c r="L63" s="107" t="s">
        <v>46</v>
      </c>
      <c r="M63" s="106" t="str">
        <f>D41</f>
        <v xml:space="preserve">Conforme </v>
      </c>
      <c r="N63" s="105" t="str">
        <f>E41</f>
        <v>Non Conforme</v>
      </c>
      <c r="O63" s="453" t="s">
        <v>45</v>
      </c>
      <c r="P63" s="453"/>
      <c r="Q63" s="453"/>
      <c r="R63" s="454"/>
      <c r="S63" s="64"/>
      <c r="T63" s="104"/>
      <c r="U63" s="101"/>
      <c r="V63" s="103"/>
      <c r="W63" s="103"/>
      <c r="X63" s="102"/>
      <c r="Y63" s="101"/>
      <c r="Z63" s="101"/>
      <c r="AA63" s="100"/>
      <c r="AB63" s="64"/>
      <c r="AC63" s="104"/>
      <c r="AD63" s="101"/>
      <c r="AE63" s="103"/>
      <c r="AF63" s="103"/>
      <c r="AG63" s="102"/>
      <c r="AH63" s="101"/>
      <c r="AI63" s="101"/>
      <c r="AJ63" s="100"/>
      <c r="AK63" s="64"/>
      <c r="AL63" s="193" t="str">
        <f>B97</f>
        <v>F-07</v>
      </c>
      <c r="AM63" s="192">
        <f>RANK(AN63,AN57:AN76)</f>
        <v>1</v>
      </c>
      <c r="AN63" s="117">
        <f t="shared" si="0"/>
        <v>1</v>
      </c>
      <c r="AO63" s="129">
        <f>COUNTIF(C99:C103,"&lt;&gt;0")</f>
        <v>5</v>
      </c>
      <c r="AP63" s="190">
        <f>(COUNTA(D99:D103))</f>
        <v>0</v>
      </c>
      <c r="AQ63" s="191">
        <f>(COUNTA(E99:E103))</f>
        <v>0</v>
      </c>
      <c r="AR63" s="189">
        <f>(COUNTA(E99:E103)/AO63)</f>
        <v>0</v>
      </c>
      <c r="AS63" s="184" t="str">
        <f t="shared" si="1"/>
        <v>manque</v>
      </c>
      <c r="AT63" s="188">
        <f t="shared" si="2"/>
        <v>5</v>
      </c>
      <c r="AU63" s="64"/>
    </row>
    <row r="64" spans="1:47" ht="18" customHeight="1" x14ac:dyDescent="0.3">
      <c r="A64" s="35"/>
      <c r="B64" s="69" t="str">
        <f>B62</f>
        <v>F-02</v>
      </c>
      <c r="C64" s="99" t="str">
        <f>D29</f>
        <v>Qualité dossier</v>
      </c>
      <c r="D64" s="98"/>
      <c r="E64" s="97"/>
      <c r="F64" s="468"/>
      <c r="G64" s="408"/>
      <c r="H64" s="408"/>
      <c r="I64" s="469"/>
      <c r="J64" s="82"/>
      <c r="K64" s="69" t="str">
        <f>K62</f>
        <v>F-12</v>
      </c>
      <c r="L64" s="99" t="str">
        <f>D29</f>
        <v>Qualité dossier</v>
      </c>
      <c r="M64" s="98"/>
      <c r="N64" s="97"/>
      <c r="O64" s="468"/>
      <c r="P64" s="408"/>
      <c r="Q64" s="408"/>
      <c r="R64" s="469"/>
      <c r="S64" s="64"/>
      <c r="T64" s="87" t="str">
        <f>IF(ISBLANK(D64),"",B64)</f>
        <v/>
      </c>
      <c r="U64" s="84" t="str">
        <f>IF(ISBLANK(D64),"",F64)</f>
        <v/>
      </c>
      <c r="V64" s="86"/>
      <c r="W64" s="86"/>
      <c r="X64" s="85" t="str">
        <f>IF(ISBLANK(M64),"",K64)</f>
        <v/>
      </c>
      <c r="Y64" s="84" t="str">
        <f>IF(ISBLANK(M64),"",O64)</f>
        <v/>
      </c>
      <c r="Z64" s="84"/>
      <c r="AA64" s="83"/>
      <c r="AB64" s="64"/>
      <c r="AC64" s="87" t="str">
        <f>IF(ISBLANK(E64),"",B64)</f>
        <v/>
      </c>
      <c r="AD64" s="84" t="str">
        <f>IF(ISBLANK(E64),"",F64)</f>
        <v/>
      </c>
      <c r="AE64" s="86"/>
      <c r="AF64" s="86"/>
      <c r="AG64" s="85" t="str">
        <f>IF(ISBLANK(N64),"",K64)</f>
        <v/>
      </c>
      <c r="AH64" s="84" t="str">
        <f>IF(ISBLANK(N64),"",O64)</f>
        <v/>
      </c>
      <c r="AI64" s="84"/>
      <c r="AJ64" s="83"/>
      <c r="AK64" s="64"/>
      <c r="AL64" s="193" t="str">
        <f>B104</f>
        <v>F-08</v>
      </c>
      <c r="AM64" s="192">
        <f>RANK(AN64,AN57:AN76)</f>
        <v>1</v>
      </c>
      <c r="AN64" s="117">
        <f t="shared" si="0"/>
        <v>1</v>
      </c>
      <c r="AO64" s="129">
        <f>COUNTIF(C106:C110,"&lt;&gt;0")</f>
        <v>5</v>
      </c>
      <c r="AP64" s="190">
        <f>(COUNTA(D106:D110))</f>
        <v>0</v>
      </c>
      <c r="AQ64" s="191">
        <f>(COUNTA(E106:E110))</f>
        <v>0</v>
      </c>
      <c r="AR64" s="189">
        <f>(COUNTA(E106:E110)/AO64)</f>
        <v>0</v>
      </c>
      <c r="AS64" s="184" t="str">
        <f t="shared" si="1"/>
        <v>manque</v>
      </c>
      <c r="AT64" s="188">
        <f t="shared" si="2"/>
        <v>5</v>
      </c>
      <c r="AU64" s="64"/>
    </row>
    <row r="65" spans="1:47" ht="18" customHeight="1" x14ac:dyDescent="0.3">
      <c r="A65" s="35"/>
      <c r="B65" s="69" t="str">
        <f>B62</f>
        <v>F-02</v>
      </c>
      <c r="C65" s="93" t="str">
        <f>D30</f>
        <v>logistique</v>
      </c>
      <c r="D65" s="92"/>
      <c r="E65" s="91"/>
      <c r="F65" s="452"/>
      <c r="G65" s="403"/>
      <c r="H65" s="403"/>
      <c r="I65" s="438"/>
      <c r="J65" s="82"/>
      <c r="K65" s="69" t="str">
        <f>K62</f>
        <v>F-12</v>
      </c>
      <c r="L65" s="93" t="str">
        <f>D30</f>
        <v>logistique</v>
      </c>
      <c r="M65" s="92"/>
      <c r="N65" s="91"/>
      <c r="O65" s="452"/>
      <c r="P65" s="403"/>
      <c r="Q65" s="403"/>
      <c r="R65" s="438"/>
      <c r="S65" s="64"/>
      <c r="T65" s="87" t="str">
        <f>IF(ISBLANK(D65),"",B65)</f>
        <v/>
      </c>
      <c r="U65" s="84" t="str">
        <f>IF(ISBLANK(D65),"",F65)</f>
        <v/>
      </c>
      <c r="V65" s="86"/>
      <c r="W65" s="86"/>
      <c r="X65" s="85" t="str">
        <f>IF(ISBLANK(M65),"",K65)</f>
        <v/>
      </c>
      <c r="Y65" s="84" t="str">
        <f>IF(ISBLANK(M65),"",O65)</f>
        <v/>
      </c>
      <c r="Z65" s="84"/>
      <c r="AA65" s="83"/>
      <c r="AB65" s="64"/>
      <c r="AC65" s="87" t="str">
        <f>IF(ISBLANK(E65),"",B65)</f>
        <v/>
      </c>
      <c r="AD65" s="84" t="str">
        <f>IF(ISBLANK(E65),"",F65)</f>
        <v/>
      </c>
      <c r="AE65" s="86"/>
      <c r="AF65" s="86"/>
      <c r="AG65" s="85" t="str">
        <f>IF(ISBLANK(N65),"",K65)</f>
        <v/>
      </c>
      <c r="AH65" s="84" t="str">
        <f>IF(ISBLANK(N65),"",O65)</f>
        <v/>
      </c>
      <c r="AI65" s="84"/>
      <c r="AJ65" s="83"/>
      <c r="AK65" s="64"/>
      <c r="AL65" s="193" t="str">
        <f>B111</f>
        <v>F-09</v>
      </c>
      <c r="AM65" s="192">
        <f>RANK(AN65,AN57:AN76)</f>
        <v>1</v>
      </c>
      <c r="AN65" s="117">
        <f t="shared" si="0"/>
        <v>1</v>
      </c>
      <c r="AO65" s="129">
        <f>COUNTIF(C113:C117,"&lt;&gt;0")</f>
        <v>5</v>
      </c>
      <c r="AP65" s="190">
        <f>(COUNTA(D113:D117))</f>
        <v>0</v>
      </c>
      <c r="AQ65" s="191">
        <f>(COUNTA(E113:E117))</f>
        <v>0</v>
      </c>
      <c r="AR65" s="189">
        <f>(COUNTA(E113:E117)/AO65)</f>
        <v>0</v>
      </c>
      <c r="AS65" s="184" t="str">
        <f t="shared" si="1"/>
        <v>manque</v>
      </c>
      <c r="AT65" s="188">
        <f t="shared" si="2"/>
        <v>5</v>
      </c>
      <c r="AU65" s="64"/>
    </row>
    <row r="66" spans="1:47" ht="18" customHeight="1" x14ac:dyDescent="0.3">
      <c r="A66" s="35"/>
      <c r="B66" s="69" t="str">
        <f>B62</f>
        <v>F-02</v>
      </c>
      <c r="C66" s="93" t="str">
        <f>D31</f>
        <v>hygiène</v>
      </c>
      <c r="D66" s="92"/>
      <c r="E66" s="91"/>
      <c r="F66" s="452"/>
      <c r="G66" s="403"/>
      <c r="H66" s="403"/>
      <c r="I66" s="438"/>
      <c r="J66" s="82"/>
      <c r="K66" s="69" t="str">
        <f>K62</f>
        <v>F-12</v>
      </c>
      <c r="L66" s="93" t="str">
        <f>D31</f>
        <v>hygiène</v>
      </c>
      <c r="M66" s="92"/>
      <c r="N66" s="91"/>
      <c r="O66" s="452"/>
      <c r="P66" s="403"/>
      <c r="Q66" s="403"/>
      <c r="R66" s="438"/>
      <c r="S66" s="64"/>
      <c r="T66" s="87" t="str">
        <f>IF(ISBLANK(D66),"",B66)</f>
        <v/>
      </c>
      <c r="U66" s="84" t="str">
        <f>IF(ISBLANK(D66),"",F66)</f>
        <v/>
      </c>
      <c r="V66" s="86"/>
      <c r="W66" s="86"/>
      <c r="X66" s="85" t="str">
        <f>IF(ISBLANK(M66),"",K66)</f>
        <v/>
      </c>
      <c r="Y66" s="84" t="str">
        <f>IF(ISBLANK(M66),"",O66)</f>
        <v/>
      </c>
      <c r="Z66" s="84"/>
      <c r="AA66" s="83"/>
      <c r="AB66" s="64"/>
      <c r="AC66" s="87" t="str">
        <f>IF(ISBLANK(E66),"",B66)</f>
        <v/>
      </c>
      <c r="AD66" s="84" t="str">
        <f>IF(ISBLANK(E66),"",F66)</f>
        <v/>
      </c>
      <c r="AE66" s="86"/>
      <c r="AF66" s="86"/>
      <c r="AG66" s="85" t="str">
        <f>IF(ISBLANK(N66),"",K66)</f>
        <v/>
      </c>
      <c r="AH66" s="84" t="str">
        <f>IF(ISBLANK(N66),"",O66)</f>
        <v/>
      </c>
      <c r="AI66" s="84"/>
      <c r="AJ66" s="83"/>
      <c r="AK66" s="64"/>
      <c r="AL66" s="193" t="str">
        <f>B118</f>
        <v>F-10</v>
      </c>
      <c r="AM66" s="192">
        <f>RANK(AN66,AN57:AN76)</f>
        <v>1</v>
      </c>
      <c r="AN66" s="117">
        <f t="shared" si="0"/>
        <v>1</v>
      </c>
      <c r="AO66" s="129">
        <f>COUNTIF(C120:C124,"&lt;&gt;0")</f>
        <v>5</v>
      </c>
      <c r="AP66" s="190">
        <f>(COUNTA(D120:D124))</f>
        <v>0</v>
      </c>
      <c r="AQ66" s="191">
        <f>(COUNTA(E120:E124))</f>
        <v>0</v>
      </c>
      <c r="AR66" s="189">
        <f>(COUNTA(E120:E124)/AO66)</f>
        <v>0</v>
      </c>
      <c r="AS66" s="184" t="str">
        <f t="shared" si="1"/>
        <v>manque</v>
      </c>
      <c r="AT66" s="188">
        <f t="shared" si="2"/>
        <v>5</v>
      </c>
      <c r="AU66" s="64"/>
    </row>
    <row r="67" spans="1:47" ht="18" customHeight="1" x14ac:dyDescent="0.3">
      <c r="A67" s="35"/>
      <c r="B67" s="69" t="str">
        <f>B62</f>
        <v>F-02</v>
      </c>
      <c r="C67" s="93" t="str">
        <f>D32</f>
        <v>prix</v>
      </c>
      <c r="D67" s="92"/>
      <c r="E67" s="91"/>
      <c r="F67" s="452"/>
      <c r="G67" s="403"/>
      <c r="H67" s="403"/>
      <c r="I67" s="438"/>
      <c r="J67" s="82"/>
      <c r="K67" s="69" t="str">
        <f>K62</f>
        <v>F-12</v>
      </c>
      <c r="L67" s="93" t="str">
        <f>D32</f>
        <v>prix</v>
      </c>
      <c r="M67" s="92"/>
      <c r="N67" s="91"/>
      <c r="O67" s="452"/>
      <c r="P67" s="403"/>
      <c r="Q67" s="403"/>
      <c r="R67" s="438"/>
      <c r="S67" s="64"/>
      <c r="T67" s="87" t="str">
        <f>IF(ISBLANK(D67),"",B67)</f>
        <v/>
      </c>
      <c r="U67" s="84" t="str">
        <f>IF(ISBLANK(D67),"",F67)</f>
        <v/>
      </c>
      <c r="V67" s="86"/>
      <c r="W67" s="86"/>
      <c r="X67" s="85" t="str">
        <f>IF(ISBLANK(M67),"",K67)</f>
        <v/>
      </c>
      <c r="Y67" s="84" t="str">
        <f>IF(ISBLANK(M67),"",O67)</f>
        <v/>
      </c>
      <c r="Z67" s="84"/>
      <c r="AA67" s="83"/>
      <c r="AB67" s="64"/>
      <c r="AC67" s="87" t="str">
        <f>IF(ISBLANK(E67),"",B67)</f>
        <v/>
      </c>
      <c r="AD67" s="84" t="str">
        <f>IF(ISBLANK(E67),"",F67)</f>
        <v/>
      </c>
      <c r="AE67" s="86"/>
      <c r="AF67" s="86"/>
      <c r="AG67" s="85" t="str">
        <f>IF(ISBLANK(N67),"",K67)</f>
        <v/>
      </c>
      <c r="AH67" s="84" t="str">
        <f>IF(ISBLANK(N67),"",O67)</f>
        <v/>
      </c>
      <c r="AI67" s="84"/>
      <c r="AJ67" s="83"/>
      <c r="AK67" s="64"/>
      <c r="AL67" s="193" t="str">
        <f>K55</f>
        <v>F-11</v>
      </c>
      <c r="AM67" s="192">
        <f>RANK(AN67,AN57:AN76)</f>
        <v>20</v>
      </c>
      <c r="AN67" s="117">
        <f t="shared" si="0"/>
        <v>0.8</v>
      </c>
      <c r="AO67" s="129">
        <f>COUNTIF(L57:L61,"&lt;&gt;0")</f>
        <v>5</v>
      </c>
      <c r="AP67" s="190">
        <f>(COUNTA(M57:M61))</f>
        <v>1</v>
      </c>
      <c r="AQ67" s="191">
        <f>(COUNTA(N57:N61))</f>
        <v>1</v>
      </c>
      <c r="AR67" s="189">
        <f>(COUNTA(N57:N61)/AO67)</f>
        <v>0.2</v>
      </c>
      <c r="AS67" s="184" t="str">
        <f t="shared" si="1"/>
        <v>manque</v>
      </c>
      <c r="AT67" s="188">
        <f t="shared" si="2"/>
        <v>3</v>
      </c>
      <c r="AU67" s="64"/>
    </row>
    <row r="68" spans="1:47" ht="18" customHeight="1" x14ac:dyDescent="0.3">
      <c r="A68" s="35"/>
      <c r="B68" s="69" t="str">
        <f>B62</f>
        <v>F-02</v>
      </c>
      <c r="C68" s="81" t="str">
        <f>D33</f>
        <v>durable</v>
      </c>
      <c r="D68" s="80"/>
      <c r="E68" s="79"/>
      <c r="F68" s="457"/>
      <c r="G68" s="467"/>
      <c r="H68" s="467"/>
      <c r="I68" s="446"/>
      <c r="J68" s="82"/>
      <c r="K68" s="69" t="str">
        <f>K62</f>
        <v>F-12</v>
      </c>
      <c r="L68" s="81" t="str">
        <f>D33</f>
        <v>durable</v>
      </c>
      <c r="M68" s="80"/>
      <c r="N68" s="79"/>
      <c r="O68" s="457"/>
      <c r="P68" s="467"/>
      <c r="Q68" s="467"/>
      <c r="R68" s="446"/>
      <c r="S68" s="64"/>
      <c r="T68" s="87" t="str">
        <f>IF(ISBLANK(D68),"",B68)</f>
        <v/>
      </c>
      <c r="U68" s="84" t="str">
        <f>IF(ISBLANK(D68),"",F68)</f>
        <v/>
      </c>
      <c r="V68" s="86"/>
      <c r="W68" s="86"/>
      <c r="X68" s="85" t="str">
        <f>IF(ISBLANK(M68),"",K68)</f>
        <v/>
      </c>
      <c r="Y68" s="84" t="str">
        <f>IF(ISBLANK(M68),"",O68)</f>
        <v/>
      </c>
      <c r="Z68" s="84"/>
      <c r="AA68" s="83"/>
      <c r="AB68" s="64"/>
      <c r="AC68" s="87" t="str">
        <f>IF(ISBLANK(E68),"",B68)</f>
        <v/>
      </c>
      <c r="AD68" s="84" t="str">
        <f>IF(ISBLANK(E68),"",F68)</f>
        <v/>
      </c>
      <c r="AE68" s="86"/>
      <c r="AF68" s="86"/>
      <c r="AG68" s="85" t="str">
        <f>IF(ISBLANK(N68),"",K68)</f>
        <v/>
      </c>
      <c r="AH68" s="84" t="str">
        <f>IF(ISBLANK(N68),"",O68)</f>
        <v/>
      </c>
      <c r="AI68" s="84"/>
      <c r="AJ68" s="83"/>
      <c r="AK68" s="64"/>
      <c r="AL68" s="193" t="str">
        <f>K62</f>
        <v>F-12</v>
      </c>
      <c r="AM68" s="192">
        <f>RANK(AN68,AN57:AN76)</f>
        <v>1</v>
      </c>
      <c r="AN68" s="117">
        <f t="shared" si="0"/>
        <v>1</v>
      </c>
      <c r="AO68" s="129">
        <f>COUNTIF(L64:L68,"&lt;&gt;0")</f>
        <v>5</v>
      </c>
      <c r="AP68" s="190">
        <f>(COUNTA(M64:M68))</f>
        <v>0</v>
      </c>
      <c r="AQ68" s="191">
        <f>(COUNTA(N64:N68))</f>
        <v>0</v>
      </c>
      <c r="AR68" s="189">
        <f>(COUNTA(N64:N68)/AO68)</f>
        <v>0</v>
      </c>
      <c r="AS68" s="184" t="str">
        <f t="shared" si="1"/>
        <v>manque</v>
      </c>
      <c r="AT68" s="188">
        <f t="shared" si="2"/>
        <v>5</v>
      </c>
      <c r="AU68" s="64"/>
    </row>
    <row r="69" spans="1:47" ht="18" customHeight="1" x14ac:dyDescent="0.3">
      <c r="A69" s="35"/>
      <c r="B69" s="116" t="s">
        <v>127</v>
      </c>
      <c r="C69" s="112" t="str">
        <f>C20</f>
        <v>Soumissionnaire C</v>
      </c>
      <c r="D69" s="111"/>
      <c r="E69" s="110"/>
      <c r="F69" s="110"/>
      <c r="G69" s="110"/>
      <c r="H69" s="110"/>
      <c r="I69" s="109">
        <f>AN59</f>
        <v>1</v>
      </c>
      <c r="J69" s="114"/>
      <c r="K69" s="113" t="s">
        <v>126</v>
      </c>
      <c r="L69" s="112" t="str">
        <f>L20</f>
        <v>Soumissionnaire M</v>
      </c>
      <c r="M69" s="111"/>
      <c r="N69" s="110"/>
      <c r="O69" s="110"/>
      <c r="P69" s="110"/>
      <c r="Q69" s="110"/>
      <c r="R69" s="109">
        <f>AN69</f>
        <v>1</v>
      </c>
      <c r="S69" s="64"/>
      <c r="T69" s="104"/>
      <c r="U69" s="101"/>
      <c r="V69" s="103"/>
      <c r="W69" s="103"/>
      <c r="X69" s="102"/>
      <c r="Y69" s="101"/>
      <c r="Z69" s="101"/>
      <c r="AA69" s="100"/>
      <c r="AB69" s="64"/>
      <c r="AC69" s="104"/>
      <c r="AD69" s="101"/>
      <c r="AE69" s="103"/>
      <c r="AF69" s="103"/>
      <c r="AG69" s="102"/>
      <c r="AH69" s="101"/>
      <c r="AI69" s="101"/>
      <c r="AJ69" s="100"/>
      <c r="AK69" s="64"/>
      <c r="AL69" s="193" t="str">
        <f>K69</f>
        <v>F-13</v>
      </c>
      <c r="AM69" s="192">
        <f>RANK(AN69,AN57:AN76)</f>
        <v>1</v>
      </c>
      <c r="AN69" s="117">
        <f t="shared" si="0"/>
        <v>1</v>
      </c>
      <c r="AO69" s="129">
        <f>COUNTIF(L71:L75,"&lt;&gt;0")</f>
        <v>5</v>
      </c>
      <c r="AP69" s="190">
        <f>(COUNTA(M71:M75))</f>
        <v>0</v>
      </c>
      <c r="AQ69" s="191">
        <f>(COUNTA(N71:N75))</f>
        <v>0</v>
      </c>
      <c r="AR69" s="189">
        <f>(COUNTA(N71:N75)/AO69)</f>
        <v>0</v>
      </c>
      <c r="AS69" s="184" t="str">
        <f t="shared" si="1"/>
        <v>manque</v>
      </c>
      <c r="AT69" s="188">
        <f t="shared" si="2"/>
        <v>5</v>
      </c>
      <c r="AU69" s="64"/>
    </row>
    <row r="70" spans="1:47" ht="18" customHeight="1" x14ac:dyDescent="0.3">
      <c r="A70" s="35"/>
      <c r="B70" s="69" t="str">
        <f>B69</f>
        <v>F-03</v>
      </c>
      <c r="C70" s="107" t="s">
        <v>46</v>
      </c>
      <c r="D70" s="106" t="str">
        <f>D41</f>
        <v xml:space="preserve">Conforme </v>
      </c>
      <c r="E70" s="105" t="str">
        <f>E41</f>
        <v>Non Conforme</v>
      </c>
      <c r="F70" s="453" t="s">
        <v>45</v>
      </c>
      <c r="G70" s="453"/>
      <c r="H70" s="453"/>
      <c r="I70" s="454"/>
      <c r="J70" s="108"/>
      <c r="K70" s="69" t="str">
        <f>K69</f>
        <v>F-13</v>
      </c>
      <c r="L70" s="107" t="s">
        <v>46</v>
      </c>
      <c r="M70" s="106" t="str">
        <f>D41</f>
        <v xml:space="preserve">Conforme </v>
      </c>
      <c r="N70" s="105" t="str">
        <f>E41</f>
        <v>Non Conforme</v>
      </c>
      <c r="O70" s="453" t="s">
        <v>45</v>
      </c>
      <c r="P70" s="453"/>
      <c r="Q70" s="453"/>
      <c r="R70" s="454"/>
      <c r="S70" s="64"/>
      <c r="T70" s="104"/>
      <c r="U70" s="101"/>
      <c r="V70" s="103"/>
      <c r="W70" s="103"/>
      <c r="X70" s="102"/>
      <c r="Y70" s="101"/>
      <c r="Z70" s="101"/>
      <c r="AA70" s="100"/>
      <c r="AB70" s="64"/>
      <c r="AC70" s="104"/>
      <c r="AD70" s="101"/>
      <c r="AE70" s="103"/>
      <c r="AF70" s="103"/>
      <c r="AG70" s="102"/>
      <c r="AH70" s="101"/>
      <c r="AI70" s="101"/>
      <c r="AJ70" s="100"/>
      <c r="AK70" s="64"/>
      <c r="AL70" s="193" t="str">
        <f>K76</f>
        <v>F-14</v>
      </c>
      <c r="AM70" s="192">
        <f>RANK(AN70,AN57:AN76)</f>
        <v>1</v>
      </c>
      <c r="AN70" s="117">
        <f t="shared" si="0"/>
        <v>1</v>
      </c>
      <c r="AO70" s="129">
        <f>COUNTIF(L78:L82,"&lt;&gt;0")</f>
        <v>5</v>
      </c>
      <c r="AP70" s="190">
        <f>(COUNTA(M78:M82))</f>
        <v>0</v>
      </c>
      <c r="AQ70" s="191">
        <f>(COUNTA(N78:N82))</f>
        <v>0</v>
      </c>
      <c r="AR70" s="189">
        <f>(COUNTA(N78:N82)/AO70)</f>
        <v>0</v>
      </c>
      <c r="AS70" s="184" t="str">
        <f t="shared" si="1"/>
        <v>manque</v>
      </c>
      <c r="AT70" s="188">
        <f t="shared" si="2"/>
        <v>5</v>
      </c>
      <c r="AU70" s="64"/>
    </row>
    <row r="71" spans="1:47" ht="18" customHeight="1" x14ac:dyDescent="0.3">
      <c r="A71" s="35"/>
      <c r="B71" s="69" t="str">
        <f>B69</f>
        <v>F-03</v>
      </c>
      <c r="C71" s="99" t="str">
        <f>D29</f>
        <v>Qualité dossier</v>
      </c>
      <c r="D71" s="98"/>
      <c r="E71" s="97"/>
      <c r="F71" s="468"/>
      <c r="G71" s="408"/>
      <c r="H71" s="408"/>
      <c r="I71" s="469"/>
      <c r="J71" s="82"/>
      <c r="K71" s="69" t="str">
        <f>K69</f>
        <v>F-13</v>
      </c>
      <c r="L71" s="99" t="str">
        <f>D29</f>
        <v>Qualité dossier</v>
      </c>
      <c r="M71" s="98"/>
      <c r="N71" s="97"/>
      <c r="O71" s="468"/>
      <c r="P71" s="408"/>
      <c r="Q71" s="408"/>
      <c r="R71" s="469"/>
      <c r="S71" s="64"/>
      <c r="T71" s="87" t="str">
        <f>IF(ISBLANK(D71),"",B71)</f>
        <v/>
      </c>
      <c r="U71" s="84" t="str">
        <f>IF(ISBLANK(D71),"",F71)</f>
        <v/>
      </c>
      <c r="V71" s="86"/>
      <c r="W71" s="86"/>
      <c r="X71" s="85" t="str">
        <f>IF(ISBLANK(M71),"",K71)</f>
        <v/>
      </c>
      <c r="Y71" s="84" t="str">
        <f>IF(ISBLANK(M71),"",O71)</f>
        <v/>
      </c>
      <c r="Z71" s="84"/>
      <c r="AA71" s="83"/>
      <c r="AB71" s="64"/>
      <c r="AC71" s="87" t="str">
        <f>IF(ISBLANK(E71),"",B71)</f>
        <v/>
      </c>
      <c r="AD71" s="84" t="str">
        <f>IF(ISBLANK(E71),"",F71)</f>
        <v/>
      </c>
      <c r="AE71" s="86"/>
      <c r="AF71" s="86"/>
      <c r="AG71" s="85" t="str">
        <f>IF(ISBLANK(N71),"",K71)</f>
        <v/>
      </c>
      <c r="AH71" s="84" t="str">
        <f>IF(ISBLANK(N71),"",O71)</f>
        <v/>
      </c>
      <c r="AI71" s="84"/>
      <c r="AJ71" s="83"/>
      <c r="AK71" s="64"/>
      <c r="AL71" s="193" t="str">
        <f>K83</f>
        <v>F-15</v>
      </c>
      <c r="AM71" s="192">
        <f>RANK(AN71,AN57:AN76)</f>
        <v>1</v>
      </c>
      <c r="AN71" s="117">
        <f t="shared" si="0"/>
        <v>1</v>
      </c>
      <c r="AO71" s="129">
        <f>COUNTIF(L85:L89,"&lt;&gt;0")</f>
        <v>5</v>
      </c>
      <c r="AP71" s="190">
        <f>(COUNTA(M85:M89))</f>
        <v>0</v>
      </c>
      <c r="AQ71" s="191">
        <f>(COUNTA(N85:N89))</f>
        <v>0</v>
      </c>
      <c r="AR71" s="189">
        <f>(COUNTA(N85:N89)/AO71)</f>
        <v>0</v>
      </c>
      <c r="AS71" s="184" t="str">
        <f t="shared" si="1"/>
        <v>manque</v>
      </c>
      <c r="AT71" s="188">
        <f t="shared" si="2"/>
        <v>5</v>
      </c>
      <c r="AU71" s="64"/>
    </row>
    <row r="72" spans="1:47" ht="18" customHeight="1" x14ac:dyDescent="0.3">
      <c r="A72" s="35"/>
      <c r="B72" s="69" t="str">
        <f>B69</f>
        <v>F-03</v>
      </c>
      <c r="C72" s="93" t="str">
        <f>D30</f>
        <v>logistique</v>
      </c>
      <c r="D72" s="92"/>
      <c r="E72" s="91"/>
      <c r="F72" s="452"/>
      <c r="G72" s="403"/>
      <c r="H72" s="403"/>
      <c r="I72" s="438"/>
      <c r="J72" s="82"/>
      <c r="K72" s="69" t="str">
        <f>K69</f>
        <v>F-13</v>
      </c>
      <c r="L72" s="93" t="str">
        <f>D30</f>
        <v>logistique</v>
      </c>
      <c r="M72" s="92"/>
      <c r="N72" s="91"/>
      <c r="O72" s="452"/>
      <c r="P72" s="403"/>
      <c r="Q72" s="403"/>
      <c r="R72" s="438"/>
      <c r="S72" s="64"/>
      <c r="T72" s="87" t="str">
        <f>IF(ISBLANK(D72),"",B72)</f>
        <v/>
      </c>
      <c r="U72" s="84" t="str">
        <f>IF(ISBLANK(D72),"",F72)</f>
        <v/>
      </c>
      <c r="V72" s="86"/>
      <c r="W72" s="86"/>
      <c r="X72" s="85" t="str">
        <f>IF(ISBLANK(M72),"",K72)</f>
        <v/>
      </c>
      <c r="Y72" s="84" t="str">
        <f>IF(ISBLANK(M72),"",O72)</f>
        <v/>
      </c>
      <c r="Z72" s="84"/>
      <c r="AA72" s="83"/>
      <c r="AB72" s="64"/>
      <c r="AC72" s="87" t="str">
        <f>IF(ISBLANK(E72),"",B72)</f>
        <v/>
      </c>
      <c r="AD72" s="84" t="str">
        <f>IF(ISBLANK(E72),"",F72)</f>
        <v/>
      </c>
      <c r="AE72" s="86"/>
      <c r="AF72" s="86"/>
      <c r="AG72" s="85" t="str">
        <f>IF(ISBLANK(N72),"",K72)</f>
        <v/>
      </c>
      <c r="AH72" s="84" t="str">
        <f>IF(ISBLANK(N72),"",O72)</f>
        <v/>
      </c>
      <c r="AI72" s="84"/>
      <c r="AJ72" s="83"/>
      <c r="AK72" s="64"/>
      <c r="AL72" s="193" t="str">
        <f>K90</f>
        <v>F-16</v>
      </c>
      <c r="AM72" s="192">
        <f>RANK(AN72,AN57:AN76)</f>
        <v>1</v>
      </c>
      <c r="AN72" s="117">
        <f t="shared" si="0"/>
        <v>1</v>
      </c>
      <c r="AO72" s="129">
        <f>COUNTIF(L92:L96,"&lt;&gt;0")</f>
        <v>5</v>
      </c>
      <c r="AP72" s="190">
        <f>(COUNTA(M92:M96))</f>
        <v>0</v>
      </c>
      <c r="AQ72" s="191">
        <f>(COUNTA(N92:N96))</f>
        <v>0</v>
      </c>
      <c r="AR72" s="189">
        <f>(COUNTA(N92:N96)/AO72)</f>
        <v>0</v>
      </c>
      <c r="AS72" s="184" t="str">
        <f t="shared" si="1"/>
        <v>manque</v>
      </c>
      <c r="AT72" s="188">
        <f t="shared" si="2"/>
        <v>5</v>
      </c>
      <c r="AU72" s="64"/>
    </row>
    <row r="73" spans="1:47" ht="18" customHeight="1" x14ac:dyDescent="0.3">
      <c r="A73" s="35"/>
      <c r="B73" s="69" t="str">
        <f>B69</f>
        <v>F-03</v>
      </c>
      <c r="C73" s="93" t="str">
        <f>D31</f>
        <v>hygiène</v>
      </c>
      <c r="D73" s="92"/>
      <c r="E73" s="91"/>
      <c r="F73" s="452"/>
      <c r="G73" s="403"/>
      <c r="H73" s="403"/>
      <c r="I73" s="438"/>
      <c r="J73" s="82"/>
      <c r="K73" s="69" t="str">
        <f>K69</f>
        <v>F-13</v>
      </c>
      <c r="L73" s="93" t="str">
        <f>D31</f>
        <v>hygiène</v>
      </c>
      <c r="M73" s="92"/>
      <c r="N73" s="91"/>
      <c r="O73" s="452"/>
      <c r="P73" s="403"/>
      <c r="Q73" s="403"/>
      <c r="R73" s="438"/>
      <c r="S73" s="64"/>
      <c r="T73" s="87" t="str">
        <f>IF(ISBLANK(D73),"",B73)</f>
        <v/>
      </c>
      <c r="U73" s="84" t="str">
        <f>IF(ISBLANK(D73),"",F73)</f>
        <v/>
      </c>
      <c r="V73" s="86"/>
      <c r="W73" s="86"/>
      <c r="X73" s="85" t="str">
        <f>IF(ISBLANK(M73),"",K73)</f>
        <v/>
      </c>
      <c r="Y73" s="84" t="str">
        <f>IF(ISBLANK(M73),"",O73)</f>
        <v/>
      </c>
      <c r="Z73" s="84"/>
      <c r="AA73" s="83"/>
      <c r="AB73" s="64"/>
      <c r="AC73" s="87" t="str">
        <f>IF(ISBLANK(E73),"",B73)</f>
        <v/>
      </c>
      <c r="AD73" s="84" t="str">
        <f>IF(ISBLANK(E73),"",F73)</f>
        <v/>
      </c>
      <c r="AE73" s="86"/>
      <c r="AF73" s="86"/>
      <c r="AG73" s="85" t="str">
        <f>IF(ISBLANK(N73),"",K73)</f>
        <v/>
      </c>
      <c r="AH73" s="84" t="str">
        <f>IF(ISBLANK(N73),"",O73)</f>
        <v/>
      </c>
      <c r="AI73" s="84"/>
      <c r="AJ73" s="83"/>
      <c r="AK73" s="64"/>
      <c r="AL73" s="193" t="str">
        <f>K97</f>
        <v>F-17</v>
      </c>
      <c r="AM73" s="192">
        <f>RANK(AN73,AN57:AN76)</f>
        <v>1</v>
      </c>
      <c r="AN73" s="117">
        <f t="shared" si="0"/>
        <v>1</v>
      </c>
      <c r="AO73" s="129">
        <f>COUNTIF(L99:L103,"&lt;&gt;0")</f>
        <v>5</v>
      </c>
      <c r="AP73" s="190">
        <f>(COUNTA(M99:M103))</f>
        <v>0</v>
      </c>
      <c r="AQ73" s="191">
        <f>(COUNTA(N99:N103))</f>
        <v>0</v>
      </c>
      <c r="AR73" s="189">
        <f>(COUNTA(N99:N103)/AO73)</f>
        <v>0</v>
      </c>
      <c r="AS73" s="184" t="str">
        <f t="shared" si="1"/>
        <v>manque</v>
      </c>
      <c r="AT73" s="188">
        <f t="shared" si="2"/>
        <v>5</v>
      </c>
      <c r="AU73" s="64"/>
    </row>
    <row r="74" spans="1:47" ht="18" customHeight="1" x14ac:dyDescent="0.3">
      <c r="A74" s="35"/>
      <c r="B74" s="69" t="str">
        <f>B69</f>
        <v>F-03</v>
      </c>
      <c r="C74" s="93" t="str">
        <f>D32</f>
        <v>prix</v>
      </c>
      <c r="D74" s="92"/>
      <c r="E74" s="91"/>
      <c r="F74" s="452"/>
      <c r="G74" s="403"/>
      <c r="H74" s="403"/>
      <c r="I74" s="438"/>
      <c r="J74" s="82"/>
      <c r="K74" s="69" t="str">
        <f>K69</f>
        <v>F-13</v>
      </c>
      <c r="L74" s="93" t="str">
        <f>D32</f>
        <v>prix</v>
      </c>
      <c r="M74" s="92"/>
      <c r="N74" s="91"/>
      <c r="O74" s="452"/>
      <c r="P74" s="403"/>
      <c r="Q74" s="403"/>
      <c r="R74" s="438"/>
      <c r="S74" s="64"/>
      <c r="T74" s="87" t="str">
        <f>IF(ISBLANK(D74),"",B74)</f>
        <v/>
      </c>
      <c r="U74" s="84" t="str">
        <f>IF(ISBLANK(D74),"",F74)</f>
        <v/>
      </c>
      <c r="V74" s="86"/>
      <c r="W74" s="86"/>
      <c r="X74" s="85" t="str">
        <f>IF(ISBLANK(M74),"",K74)</f>
        <v/>
      </c>
      <c r="Y74" s="84" t="str">
        <f>IF(ISBLANK(M74),"",O74)</f>
        <v/>
      </c>
      <c r="Z74" s="84"/>
      <c r="AA74" s="83"/>
      <c r="AB74" s="64"/>
      <c r="AC74" s="87" t="str">
        <f>IF(ISBLANK(E74),"",B74)</f>
        <v/>
      </c>
      <c r="AD74" s="84" t="str">
        <f>IF(ISBLANK(E74),"",F74)</f>
        <v/>
      </c>
      <c r="AE74" s="86"/>
      <c r="AF74" s="86"/>
      <c r="AG74" s="85" t="str">
        <f>IF(ISBLANK(N74),"",K74)</f>
        <v/>
      </c>
      <c r="AH74" s="84" t="str">
        <f>IF(ISBLANK(N74),"",O74)</f>
        <v/>
      </c>
      <c r="AI74" s="84"/>
      <c r="AJ74" s="83"/>
      <c r="AK74" s="64"/>
      <c r="AL74" s="193" t="str">
        <f>K104</f>
        <v>F-18</v>
      </c>
      <c r="AM74" s="192">
        <f>RANK(AN74,AN57:AN76)</f>
        <v>1</v>
      </c>
      <c r="AN74" s="117">
        <f t="shared" si="0"/>
        <v>1</v>
      </c>
      <c r="AO74" s="129">
        <f>COUNTIF(L106:L110,"&lt;&gt;0")</f>
        <v>5</v>
      </c>
      <c r="AP74" s="190">
        <f>(COUNTA(M106:M110))</f>
        <v>0</v>
      </c>
      <c r="AQ74" s="191">
        <f>(COUNTA(N106:N110))</f>
        <v>0</v>
      </c>
      <c r="AR74" s="189">
        <f>(COUNTA(N106:N110)/AO74)</f>
        <v>0</v>
      </c>
      <c r="AS74" s="184" t="str">
        <f t="shared" si="1"/>
        <v>manque</v>
      </c>
      <c r="AT74" s="188">
        <f t="shared" si="2"/>
        <v>5</v>
      </c>
      <c r="AU74" s="64"/>
    </row>
    <row r="75" spans="1:47" ht="18" customHeight="1" x14ac:dyDescent="0.3">
      <c r="A75" s="35"/>
      <c r="B75" s="69" t="str">
        <f>B69</f>
        <v>F-03</v>
      </c>
      <c r="C75" s="81" t="str">
        <f>D33</f>
        <v>durable</v>
      </c>
      <c r="D75" s="80"/>
      <c r="E75" s="79"/>
      <c r="F75" s="457"/>
      <c r="G75" s="467"/>
      <c r="H75" s="467"/>
      <c r="I75" s="446"/>
      <c r="J75" s="82"/>
      <c r="K75" s="69" t="str">
        <f>K69</f>
        <v>F-13</v>
      </c>
      <c r="L75" s="81" t="str">
        <f>D33</f>
        <v>durable</v>
      </c>
      <c r="M75" s="80"/>
      <c r="N75" s="79"/>
      <c r="O75" s="457"/>
      <c r="P75" s="467"/>
      <c r="Q75" s="467"/>
      <c r="R75" s="446"/>
      <c r="S75" s="64"/>
      <c r="T75" s="87" t="str">
        <f>IF(ISBLANK(D75),"",B75)</f>
        <v/>
      </c>
      <c r="U75" s="84" t="str">
        <f>IF(ISBLANK(D75),"",F75)</f>
        <v/>
      </c>
      <c r="V75" s="86"/>
      <c r="W75" s="86"/>
      <c r="X75" s="85" t="str">
        <f>IF(ISBLANK(M75),"",K75)</f>
        <v/>
      </c>
      <c r="Y75" s="84" t="str">
        <f>IF(ISBLANK(M75),"",O75)</f>
        <v/>
      </c>
      <c r="Z75" s="84"/>
      <c r="AA75" s="83"/>
      <c r="AB75" s="64"/>
      <c r="AC75" s="87" t="str">
        <f>IF(ISBLANK(E75),"",B75)</f>
        <v/>
      </c>
      <c r="AD75" s="84" t="str">
        <f>IF(ISBLANK(E75),"",F75)</f>
        <v/>
      </c>
      <c r="AE75" s="86"/>
      <c r="AF75" s="86"/>
      <c r="AG75" s="85" t="str">
        <f>IF(ISBLANK(N75),"",K75)</f>
        <v/>
      </c>
      <c r="AH75" s="84" t="str">
        <f>IF(ISBLANK(N75),"",O75)</f>
        <v/>
      </c>
      <c r="AI75" s="84"/>
      <c r="AJ75" s="83"/>
      <c r="AK75" s="64"/>
      <c r="AL75" s="193" t="str">
        <f>K111</f>
        <v>F-19</v>
      </c>
      <c r="AM75" s="192">
        <f>RANK(AN75,AN57:AN76)</f>
        <v>1</v>
      </c>
      <c r="AN75" s="117">
        <f t="shared" si="0"/>
        <v>1</v>
      </c>
      <c r="AO75" s="129">
        <f>COUNTIF(L113:L117,"&lt;&gt;0")</f>
        <v>5</v>
      </c>
      <c r="AP75" s="190">
        <f>(COUNTA(M113:M117))</f>
        <v>0</v>
      </c>
      <c r="AQ75" s="191">
        <f>(COUNTA(N113:N117))</f>
        <v>0</v>
      </c>
      <c r="AR75" s="189">
        <f>(COUNTA(N113:N117)/AO75)</f>
        <v>0</v>
      </c>
      <c r="AS75" s="184" t="str">
        <f t="shared" si="1"/>
        <v>manque</v>
      </c>
      <c r="AT75" s="188">
        <f t="shared" si="2"/>
        <v>5</v>
      </c>
      <c r="AU75" s="64"/>
    </row>
    <row r="76" spans="1:47" ht="18" customHeight="1" x14ac:dyDescent="0.3">
      <c r="A76" s="35"/>
      <c r="B76" s="116" t="s">
        <v>125</v>
      </c>
      <c r="C76" s="112" t="str">
        <f>C21</f>
        <v>Soumissionnaire D</v>
      </c>
      <c r="D76" s="111"/>
      <c r="E76" s="110"/>
      <c r="F76" s="110"/>
      <c r="G76" s="110"/>
      <c r="H76" s="110"/>
      <c r="I76" s="109">
        <f>AN60</f>
        <v>1</v>
      </c>
      <c r="J76" s="114"/>
      <c r="K76" s="113" t="s">
        <v>124</v>
      </c>
      <c r="L76" s="112" t="str">
        <f>L21</f>
        <v>Soumissionnaire N</v>
      </c>
      <c r="M76" s="111"/>
      <c r="N76" s="110"/>
      <c r="O76" s="110"/>
      <c r="P76" s="110"/>
      <c r="Q76" s="110"/>
      <c r="R76" s="109">
        <f>AN70</f>
        <v>1</v>
      </c>
      <c r="S76" s="64"/>
      <c r="T76" s="104"/>
      <c r="U76" s="101"/>
      <c r="V76" s="103"/>
      <c r="W76" s="103"/>
      <c r="X76" s="102"/>
      <c r="Y76" s="101"/>
      <c r="Z76" s="101"/>
      <c r="AA76" s="100"/>
      <c r="AB76" s="64"/>
      <c r="AC76" s="104"/>
      <c r="AD76" s="101"/>
      <c r="AE76" s="103"/>
      <c r="AF76" s="103"/>
      <c r="AG76" s="102"/>
      <c r="AH76" s="101"/>
      <c r="AI76" s="101"/>
      <c r="AJ76" s="100"/>
      <c r="AK76" s="64"/>
      <c r="AL76" s="193" t="str">
        <f>K118</f>
        <v>F-20</v>
      </c>
      <c r="AM76" s="192">
        <f>RANK(AN76,AN57:AN76)</f>
        <v>1</v>
      </c>
      <c r="AN76" s="117">
        <f t="shared" si="0"/>
        <v>1</v>
      </c>
      <c r="AO76" s="129">
        <f>COUNTIF(L120:L124,"&lt;&gt;0")</f>
        <v>5</v>
      </c>
      <c r="AP76" s="190">
        <f>(COUNTA(M120:M124))</f>
        <v>0</v>
      </c>
      <c r="AQ76" s="191">
        <f>(COUNTA(N120:N124))</f>
        <v>0</v>
      </c>
      <c r="AR76" s="189">
        <f>(COUNTA(N120:N124)/AO76)</f>
        <v>0</v>
      </c>
      <c r="AS76" s="184" t="str">
        <f t="shared" si="1"/>
        <v>manque</v>
      </c>
      <c r="AT76" s="188">
        <f t="shared" si="2"/>
        <v>5</v>
      </c>
      <c r="AU76" s="64"/>
    </row>
    <row r="77" spans="1:47" ht="18" customHeight="1" thickBot="1" x14ac:dyDescent="0.35">
      <c r="A77" s="35"/>
      <c r="B77" s="69" t="str">
        <f>B76</f>
        <v>F-04</v>
      </c>
      <c r="C77" s="107" t="s">
        <v>46</v>
      </c>
      <c r="D77" s="106" t="str">
        <f>D41</f>
        <v xml:space="preserve">Conforme </v>
      </c>
      <c r="E77" s="105" t="str">
        <f>E41</f>
        <v>Non Conforme</v>
      </c>
      <c r="F77" s="453" t="s">
        <v>45</v>
      </c>
      <c r="G77" s="453"/>
      <c r="H77" s="453"/>
      <c r="I77" s="454"/>
      <c r="J77" s="108"/>
      <c r="K77" s="69" t="str">
        <f>K76</f>
        <v>F-14</v>
      </c>
      <c r="L77" s="107" t="s">
        <v>46</v>
      </c>
      <c r="M77" s="106" t="str">
        <f>D41</f>
        <v xml:space="preserve">Conforme </v>
      </c>
      <c r="N77" s="105" t="str">
        <f>E41</f>
        <v>Non Conforme</v>
      </c>
      <c r="O77" s="453" t="s">
        <v>45</v>
      </c>
      <c r="P77" s="453"/>
      <c r="Q77" s="453"/>
      <c r="R77" s="454"/>
      <c r="S77" s="64"/>
      <c r="T77" s="104"/>
      <c r="U77" s="101"/>
      <c r="V77" s="103"/>
      <c r="W77" s="103"/>
      <c r="X77" s="102"/>
      <c r="Y77" s="101"/>
      <c r="Z77" s="101"/>
      <c r="AA77" s="100"/>
      <c r="AB77" s="64"/>
      <c r="AC77" s="104"/>
      <c r="AD77" s="101"/>
      <c r="AE77" s="103"/>
      <c r="AF77" s="103"/>
      <c r="AG77" s="102"/>
      <c r="AH77" s="101"/>
      <c r="AI77" s="101"/>
      <c r="AJ77" s="100"/>
      <c r="AK77" s="64"/>
      <c r="AL77" s="128"/>
      <c r="AM77" s="126"/>
      <c r="AN77" s="127"/>
      <c r="AO77" s="126"/>
      <c r="AP77" s="126"/>
      <c r="AQ77" s="126"/>
      <c r="AR77" s="126"/>
      <c r="AS77" s="126"/>
      <c r="AT77" s="125"/>
      <c r="AU77" s="64"/>
    </row>
    <row r="78" spans="1:47" ht="18" customHeight="1" x14ac:dyDescent="0.3">
      <c r="A78" s="35"/>
      <c r="B78" s="69" t="str">
        <f>B76</f>
        <v>F-04</v>
      </c>
      <c r="C78" s="99" t="str">
        <f>D29</f>
        <v>Qualité dossier</v>
      </c>
      <c r="D78" s="98"/>
      <c r="E78" s="97"/>
      <c r="F78" s="468"/>
      <c r="G78" s="408"/>
      <c r="H78" s="408"/>
      <c r="I78" s="469"/>
      <c r="J78" s="82"/>
      <c r="K78" s="69" t="str">
        <f>K76</f>
        <v>F-14</v>
      </c>
      <c r="L78" s="99" t="str">
        <f>D29</f>
        <v>Qualité dossier</v>
      </c>
      <c r="M78" s="98"/>
      <c r="N78" s="97"/>
      <c r="O78" s="468"/>
      <c r="P78" s="408"/>
      <c r="Q78" s="408"/>
      <c r="R78" s="469"/>
      <c r="S78" s="64"/>
      <c r="T78" s="87" t="str">
        <f>IF(ISBLANK(D78),"",B78)</f>
        <v/>
      </c>
      <c r="U78" s="84" t="str">
        <f>IF(ISBLANK(D78),"",F78)</f>
        <v/>
      </c>
      <c r="V78" s="86"/>
      <c r="W78" s="86"/>
      <c r="X78" s="85" t="str">
        <f>IF(ISBLANK(M78),"",K78)</f>
        <v/>
      </c>
      <c r="Y78" s="84" t="str">
        <f>IF(ISBLANK(M78),"",O78)</f>
        <v/>
      </c>
      <c r="Z78" s="84"/>
      <c r="AA78" s="83"/>
      <c r="AB78" s="64"/>
      <c r="AC78" s="87" t="str">
        <f>IF(ISBLANK(E78),"",B78)</f>
        <v/>
      </c>
      <c r="AD78" s="84" t="str">
        <f>IF(ISBLANK(E78),"",F78)</f>
        <v/>
      </c>
      <c r="AE78" s="86"/>
      <c r="AF78" s="86"/>
      <c r="AG78" s="85" t="str">
        <f>IF(ISBLANK(N78),"",K78)</f>
        <v/>
      </c>
      <c r="AH78" s="84" t="str">
        <f>IF(ISBLANK(N78),"",O78)</f>
        <v/>
      </c>
      <c r="AI78" s="84"/>
      <c r="AJ78" s="83"/>
      <c r="AK78" s="64"/>
      <c r="AL78" s="64"/>
      <c r="AM78" s="64"/>
      <c r="AN78" s="64"/>
      <c r="AO78" s="64"/>
      <c r="AP78" s="64"/>
      <c r="AQ78" s="64"/>
      <c r="AR78" s="64"/>
      <c r="AS78" s="64"/>
      <c r="AT78" s="64"/>
      <c r="AU78" s="64"/>
    </row>
    <row r="79" spans="1:47" ht="18" customHeight="1" x14ac:dyDescent="0.3">
      <c r="A79" s="35"/>
      <c r="B79" s="69" t="str">
        <f>B76</f>
        <v>F-04</v>
      </c>
      <c r="C79" s="93" t="str">
        <f>D30</f>
        <v>logistique</v>
      </c>
      <c r="D79" s="92"/>
      <c r="E79" s="91"/>
      <c r="F79" s="452"/>
      <c r="G79" s="403"/>
      <c r="H79" s="403"/>
      <c r="I79" s="438"/>
      <c r="J79" s="82"/>
      <c r="K79" s="69" t="str">
        <f>K76</f>
        <v>F-14</v>
      </c>
      <c r="L79" s="93" t="str">
        <f>D30</f>
        <v>logistique</v>
      </c>
      <c r="M79" s="92"/>
      <c r="N79" s="91"/>
      <c r="O79" s="452"/>
      <c r="P79" s="403"/>
      <c r="Q79" s="403"/>
      <c r="R79" s="438"/>
      <c r="S79" s="64"/>
      <c r="T79" s="87" t="str">
        <f>IF(ISBLANK(D79),"",B79)</f>
        <v/>
      </c>
      <c r="U79" s="84" t="str">
        <f>IF(ISBLANK(D79),"",F79)</f>
        <v/>
      </c>
      <c r="V79" s="86"/>
      <c r="W79" s="86"/>
      <c r="X79" s="85" t="str">
        <f>IF(ISBLANK(M79),"",K79)</f>
        <v/>
      </c>
      <c r="Y79" s="84" t="str">
        <f>IF(ISBLANK(M79),"",O79)</f>
        <v/>
      </c>
      <c r="Z79" s="84"/>
      <c r="AA79" s="83"/>
      <c r="AB79" s="64"/>
      <c r="AC79" s="87" t="str">
        <f>IF(ISBLANK(E79),"",B79)</f>
        <v/>
      </c>
      <c r="AD79" s="84" t="str">
        <f>IF(ISBLANK(E79),"",F79)</f>
        <v/>
      </c>
      <c r="AE79" s="86"/>
      <c r="AF79" s="86"/>
      <c r="AG79" s="85" t="str">
        <f>IF(ISBLANK(N79),"",K79)</f>
        <v/>
      </c>
      <c r="AH79" s="84" t="str">
        <f>IF(ISBLANK(N79),"",O79)</f>
        <v/>
      </c>
      <c r="AI79" s="84"/>
      <c r="AJ79" s="83"/>
      <c r="AK79" s="64"/>
      <c r="AL79" s="64"/>
      <c r="AM79" s="64"/>
      <c r="AN79" s="124"/>
      <c r="AO79" s="64"/>
      <c r="AP79" s="64"/>
      <c r="AQ79" s="64"/>
      <c r="AR79" s="64"/>
      <c r="AS79" s="64"/>
      <c r="AT79" s="64"/>
      <c r="AU79" s="64"/>
    </row>
    <row r="80" spans="1:47" ht="18" customHeight="1" x14ac:dyDescent="0.3">
      <c r="A80" s="35"/>
      <c r="B80" s="69" t="str">
        <f>B76</f>
        <v>F-04</v>
      </c>
      <c r="C80" s="93" t="str">
        <f>D31</f>
        <v>hygiène</v>
      </c>
      <c r="D80" s="92"/>
      <c r="E80" s="91"/>
      <c r="F80" s="452"/>
      <c r="G80" s="403"/>
      <c r="H80" s="403"/>
      <c r="I80" s="438"/>
      <c r="J80" s="82"/>
      <c r="K80" s="69" t="str">
        <f>K76</f>
        <v>F-14</v>
      </c>
      <c r="L80" s="93" t="str">
        <f>D31</f>
        <v>hygiène</v>
      </c>
      <c r="M80" s="92"/>
      <c r="N80" s="91"/>
      <c r="O80" s="452"/>
      <c r="P80" s="403"/>
      <c r="Q80" s="403"/>
      <c r="R80" s="438"/>
      <c r="S80" s="64"/>
      <c r="T80" s="87" t="str">
        <f>IF(ISBLANK(D80),"",B80)</f>
        <v/>
      </c>
      <c r="U80" s="84" t="str">
        <f>IF(ISBLANK(D80),"",F80)</f>
        <v/>
      </c>
      <c r="V80" s="86"/>
      <c r="W80" s="86"/>
      <c r="X80" s="85" t="str">
        <f>IF(ISBLANK(M80),"",K80)</f>
        <v/>
      </c>
      <c r="Y80" s="84" t="str">
        <f>IF(ISBLANK(M80),"",O80)</f>
        <v/>
      </c>
      <c r="Z80" s="84"/>
      <c r="AA80" s="83"/>
      <c r="AB80" s="64"/>
      <c r="AC80" s="87" t="str">
        <f>IF(ISBLANK(E80),"",B80)</f>
        <v/>
      </c>
      <c r="AD80" s="84" t="str">
        <f>IF(ISBLANK(E80),"",F80)</f>
        <v/>
      </c>
      <c r="AE80" s="86"/>
      <c r="AF80" s="86"/>
      <c r="AG80" s="85" t="str">
        <f>IF(ISBLANK(N80),"",K80)</f>
        <v/>
      </c>
      <c r="AH80" s="84" t="str">
        <f>IF(ISBLANK(N80),"",O80)</f>
        <v/>
      </c>
      <c r="AI80" s="84"/>
      <c r="AJ80" s="83"/>
      <c r="AK80" s="64"/>
      <c r="AL80" s="64"/>
      <c r="AM80" s="64"/>
      <c r="AN80" s="64"/>
      <c r="AO80" s="64"/>
      <c r="AP80" s="64"/>
      <c r="AQ80" s="64"/>
      <c r="AR80" s="64"/>
      <c r="AS80" s="64"/>
      <c r="AT80" s="64"/>
      <c r="AU80" s="64"/>
    </row>
    <row r="81" spans="1:47" ht="18" customHeight="1" x14ac:dyDescent="0.3">
      <c r="A81" s="35"/>
      <c r="B81" s="69" t="str">
        <f>B76</f>
        <v>F-04</v>
      </c>
      <c r="C81" s="93" t="str">
        <f>D32</f>
        <v>prix</v>
      </c>
      <c r="D81" s="92"/>
      <c r="E81" s="91"/>
      <c r="F81" s="452"/>
      <c r="G81" s="403"/>
      <c r="H81" s="403"/>
      <c r="I81" s="438"/>
      <c r="J81" s="82"/>
      <c r="K81" s="69" t="str">
        <f>K76</f>
        <v>F-14</v>
      </c>
      <c r="L81" s="93" t="str">
        <f>D32</f>
        <v>prix</v>
      </c>
      <c r="M81" s="92"/>
      <c r="N81" s="91"/>
      <c r="O81" s="452"/>
      <c r="P81" s="403"/>
      <c r="Q81" s="403"/>
      <c r="R81" s="438"/>
      <c r="S81" s="64"/>
      <c r="T81" s="87" t="str">
        <f>IF(ISBLANK(D81),"",B81)</f>
        <v/>
      </c>
      <c r="U81" s="84" t="str">
        <f>IF(ISBLANK(D81),"",F81)</f>
        <v/>
      </c>
      <c r="V81" s="86"/>
      <c r="W81" s="86"/>
      <c r="X81" s="85" t="str">
        <f>IF(ISBLANK(M81),"",K81)</f>
        <v/>
      </c>
      <c r="Y81" s="84" t="str">
        <f>IF(ISBLANK(M81),"",O81)</f>
        <v/>
      </c>
      <c r="Z81" s="84"/>
      <c r="AA81" s="83"/>
      <c r="AB81" s="64"/>
      <c r="AC81" s="87" t="str">
        <f>IF(ISBLANK(E81),"",B81)</f>
        <v/>
      </c>
      <c r="AD81" s="84" t="str">
        <f>IF(ISBLANK(E81),"",F81)</f>
        <v/>
      </c>
      <c r="AE81" s="86"/>
      <c r="AF81" s="86"/>
      <c r="AG81" s="85" t="str">
        <f>IF(ISBLANK(N81),"",K81)</f>
        <v/>
      </c>
      <c r="AH81" s="84" t="str">
        <f>IF(ISBLANK(N81),"",O81)</f>
        <v/>
      </c>
      <c r="AI81" s="84"/>
      <c r="AJ81" s="83"/>
      <c r="AK81" s="64"/>
      <c r="AL81" s="64"/>
      <c r="AM81" s="64"/>
      <c r="AN81" s="64"/>
      <c r="AO81" s="64"/>
      <c r="AP81" s="64"/>
      <c r="AQ81" s="64"/>
      <c r="AR81" s="64"/>
      <c r="AS81" s="64"/>
      <c r="AT81" s="64"/>
      <c r="AU81" s="64"/>
    </row>
    <row r="82" spans="1:47" ht="18" customHeight="1" x14ac:dyDescent="0.3">
      <c r="A82" s="35"/>
      <c r="B82" s="69" t="str">
        <f>B76</f>
        <v>F-04</v>
      </c>
      <c r="C82" s="81" t="str">
        <f>D33</f>
        <v>durable</v>
      </c>
      <c r="D82" s="80"/>
      <c r="E82" s="79"/>
      <c r="F82" s="457"/>
      <c r="G82" s="467"/>
      <c r="H82" s="467"/>
      <c r="I82" s="446"/>
      <c r="J82" s="82"/>
      <c r="K82" s="69" t="str">
        <f>K76</f>
        <v>F-14</v>
      </c>
      <c r="L82" s="81" t="str">
        <f>D33</f>
        <v>durable</v>
      </c>
      <c r="M82" s="80"/>
      <c r="N82" s="79"/>
      <c r="O82" s="457"/>
      <c r="P82" s="467"/>
      <c r="Q82" s="467"/>
      <c r="R82" s="446"/>
      <c r="S82" s="64"/>
      <c r="T82" s="87" t="str">
        <f>IF(ISBLANK(D82),"",B82)</f>
        <v/>
      </c>
      <c r="U82" s="84" t="str">
        <f>IF(ISBLANK(D82),"",F82)</f>
        <v/>
      </c>
      <c r="V82" s="86"/>
      <c r="W82" s="86"/>
      <c r="X82" s="85" t="str">
        <f>IF(ISBLANK(M82),"",K82)</f>
        <v/>
      </c>
      <c r="Y82" s="84" t="str">
        <f>IF(ISBLANK(M82),"",O82)</f>
        <v/>
      </c>
      <c r="Z82" s="84"/>
      <c r="AA82" s="83"/>
      <c r="AB82" s="64"/>
      <c r="AC82" s="87" t="str">
        <f>IF(ISBLANK(E82),"",B82)</f>
        <v/>
      </c>
      <c r="AD82" s="84" t="str">
        <f>IF(ISBLANK(E82),"",F82)</f>
        <v/>
      </c>
      <c r="AE82" s="86"/>
      <c r="AF82" s="86"/>
      <c r="AG82" s="85" t="str">
        <f>IF(ISBLANK(N82),"",K82)</f>
        <v/>
      </c>
      <c r="AH82" s="84" t="str">
        <f>IF(ISBLANK(N82),"",O82)</f>
        <v/>
      </c>
      <c r="AI82" s="84"/>
      <c r="AJ82" s="83"/>
      <c r="AK82" s="64"/>
      <c r="AL82" s="64"/>
      <c r="AM82" s="64"/>
      <c r="AN82" s="64"/>
      <c r="AO82" s="64"/>
      <c r="AP82" s="64"/>
      <c r="AQ82" s="64"/>
      <c r="AR82" s="64"/>
      <c r="AS82" s="64"/>
      <c r="AT82" s="64"/>
      <c r="AU82" s="64"/>
    </row>
    <row r="83" spans="1:47" ht="18" customHeight="1" x14ac:dyDescent="0.3">
      <c r="A83" s="35"/>
      <c r="B83" s="116" t="s">
        <v>122</v>
      </c>
      <c r="C83" s="112" t="str">
        <f>C22</f>
        <v>Soumissionnaire E</v>
      </c>
      <c r="D83" s="111"/>
      <c r="E83" s="110"/>
      <c r="F83" s="110"/>
      <c r="G83" s="110"/>
      <c r="H83" s="110"/>
      <c r="I83" s="109">
        <f>AN61</f>
        <v>1</v>
      </c>
      <c r="J83" s="114"/>
      <c r="K83" s="113" t="s">
        <v>121</v>
      </c>
      <c r="L83" s="112" t="str">
        <f>L22</f>
        <v>Soumissionnaire O</v>
      </c>
      <c r="M83" s="111"/>
      <c r="N83" s="110"/>
      <c r="O83" s="110"/>
      <c r="P83" s="110"/>
      <c r="Q83" s="110"/>
      <c r="R83" s="109">
        <f>AN71</f>
        <v>1</v>
      </c>
      <c r="S83" s="64"/>
      <c r="T83" s="104"/>
      <c r="U83" s="101"/>
      <c r="V83" s="103"/>
      <c r="W83" s="103"/>
      <c r="X83" s="102"/>
      <c r="Y83" s="101"/>
      <c r="Z83" s="101"/>
      <c r="AA83" s="100"/>
      <c r="AB83" s="64"/>
      <c r="AC83" s="104"/>
      <c r="AD83" s="101"/>
      <c r="AE83" s="103"/>
      <c r="AF83" s="103"/>
      <c r="AG83" s="102"/>
      <c r="AH83" s="101"/>
      <c r="AI83" s="101"/>
      <c r="AJ83" s="100"/>
      <c r="AK83" s="64"/>
      <c r="AL83" s="64"/>
      <c r="AM83" s="64"/>
      <c r="AN83" s="64"/>
      <c r="AO83" s="64"/>
      <c r="AP83" s="64"/>
      <c r="AQ83" s="64"/>
      <c r="AR83" s="64"/>
      <c r="AS83" s="64"/>
      <c r="AT83" s="64"/>
      <c r="AU83" s="64"/>
    </row>
    <row r="84" spans="1:47" ht="18" customHeight="1" x14ac:dyDescent="0.3">
      <c r="A84" s="35"/>
      <c r="B84" s="69" t="str">
        <f>B83</f>
        <v>F-05</v>
      </c>
      <c r="C84" s="107" t="s">
        <v>46</v>
      </c>
      <c r="D84" s="106" t="str">
        <f>D41</f>
        <v xml:space="preserve">Conforme </v>
      </c>
      <c r="E84" s="105" t="str">
        <f>E41</f>
        <v>Non Conforme</v>
      </c>
      <c r="F84" s="453" t="s">
        <v>45</v>
      </c>
      <c r="G84" s="453"/>
      <c r="H84" s="453"/>
      <c r="I84" s="454"/>
      <c r="J84" s="108"/>
      <c r="K84" s="69" t="str">
        <f>K83</f>
        <v>F-15</v>
      </c>
      <c r="L84" s="107" t="s">
        <v>46</v>
      </c>
      <c r="M84" s="106" t="str">
        <f>D41</f>
        <v xml:space="preserve">Conforme </v>
      </c>
      <c r="N84" s="105" t="str">
        <f>E41</f>
        <v>Non Conforme</v>
      </c>
      <c r="O84" s="453" t="s">
        <v>45</v>
      </c>
      <c r="P84" s="453"/>
      <c r="Q84" s="453"/>
      <c r="R84" s="454"/>
      <c r="S84" s="64"/>
      <c r="T84" s="104"/>
      <c r="U84" s="101"/>
      <c r="V84" s="103"/>
      <c r="W84" s="103"/>
      <c r="X84" s="102"/>
      <c r="Y84" s="101"/>
      <c r="Z84" s="101"/>
      <c r="AA84" s="100"/>
      <c r="AB84" s="64"/>
      <c r="AC84" s="104"/>
      <c r="AD84" s="101"/>
      <c r="AE84" s="103"/>
      <c r="AF84" s="103"/>
      <c r="AG84" s="102"/>
      <c r="AH84" s="101"/>
      <c r="AI84" s="101"/>
      <c r="AJ84" s="100"/>
      <c r="AK84" s="64"/>
      <c r="AL84" s="64"/>
      <c r="AM84" s="64"/>
      <c r="AN84" s="64"/>
      <c r="AO84" s="64"/>
      <c r="AP84" s="64"/>
      <c r="AQ84" s="64"/>
      <c r="AR84" s="64"/>
      <c r="AS84" s="64"/>
      <c r="AT84" s="64"/>
      <c r="AU84" s="64"/>
    </row>
    <row r="85" spans="1:47" ht="18" customHeight="1" x14ac:dyDescent="0.3">
      <c r="A85" s="35"/>
      <c r="B85" s="69" t="str">
        <f>B83</f>
        <v>F-05</v>
      </c>
      <c r="C85" s="99" t="str">
        <f>D29</f>
        <v>Qualité dossier</v>
      </c>
      <c r="D85" s="98"/>
      <c r="E85" s="97"/>
      <c r="F85" s="468"/>
      <c r="G85" s="408"/>
      <c r="H85" s="408"/>
      <c r="I85" s="469"/>
      <c r="J85" s="82"/>
      <c r="K85" s="69" t="str">
        <f>K83</f>
        <v>F-15</v>
      </c>
      <c r="L85" s="99" t="str">
        <f>D29</f>
        <v>Qualité dossier</v>
      </c>
      <c r="M85" s="98"/>
      <c r="N85" s="97"/>
      <c r="O85" s="468"/>
      <c r="P85" s="408"/>
      <c r="Q85" s="408"/>
      <c r="R85" s="469"/>
      <c r="S85" s="64"/>
      <c r="T85" s="87" t="str">
        <f>IF(ISBLANK(D85),"",B85)</f>
        <v/>
      </c>
      <c r="U85" s="84" t="str">
        <f>IF(ISBLANK(D85),"",F85)</f>
        <v/>
      </c>
      <c r="V85" s="86"/>
      <c r="W85" s="86"/>
      <c r="X85" s="85" t="str">
        <f>IF(ISBLANK(M85),"",K85)</f>
        <v/>
      </c>
      <c r="Y85" s="84" t="str">
        <f>IF(ISBLANK(M85),"",O85)</f>
        <v/>
      </c>
      <c r="Z85" s="84"/>
      <c r="AA85" s="83"/>
      <c r="AB85" s="64"/>
      <c r="AC85" s="87" t="str">
        <f>IF(ISBLANK(E85),"",B85)</f>
        <v/>
      </c>
      <c r="AD85" s="84" t="str">
        <f>IF(ISBLANK(E85),"",F85)</f>
        <v/>
      </c>
      <c r="AE85" s="86"/>
      <c r="AF85" s="86"/>
      <c r="AG85" s="85" t="str">
        <f>IF(ISBLANK(N85),"",K85)</f>
        <v/>
      </c>
      <c r="AH85" s="84" t="str">
        <f>IF(ISBLANK(N85),"",O85)</f>
        <v/>
      </c>
      <c r="AI85" s="84"/>
      <c r="AJ85" s="83"/>
      <c r="AK85" s="64"/>
      <c r="AL85" s="64"/>
      <c r="AM85" s="64"/>
      <c r="AN85" s="64"/>
      <c r="AO85" s="64"/>
      <c r="AP85" s="64"/>
      <c r="AQ85" s="64"/>
      <c r="AR85" s="64"/>
      <c r="AS85" s="64"/>
      <c r="AT85" s="64"/>
      <c r="AU85" s="64"/>
    </row>
    <row r="86" spans="1:47" ht="18" customHeight="1" x14ac:dyDescent="0.3">
      <c r="A86" s="35"/>
      <c r="B86" s="69" t="str">
        <f>B83</f>
        <v>F-05</v>
      </c>
      <c r="C86" s="93" t="str">
        <f>D30</f>
        <v>logistique</v>
      </c>
      <c r="D86" s="92"/>
      <c r="E86" s="91"/>
      <c r="F86" s="452"/>
      <c r="G86" s="403"/>
      <c r="H86" s="403"/>
      <c r="I86" s="438"/>
      <c r="J86" s="82"/>
      <c r="K86" s="69" t="str">
        <f>K83</f>
        <v>F-15</v>
      </c>
      <c r="L86" s="93" t="str">
        <f>D30</f>
        <v>logistique</v>
      </c>
      <c r="M86" s="92"/>
      <c r="N86" s="91"/>
      <c r="O86" s="452"/>
      <c r="P86" s="403"/>
      <c r="Q86" s="403"/>
      <c r="R86" s="438"/>
      <c r="S86" s="64"/>
      <c r="T86" s="87" t="str">
        <f>IF(ISBLANK(D86),"",B86)</f>
        <v/>
      </c>
      <c r="U86" s="84" t="str">
        <f>IF(ISBLANK(D86),"",F86)</f>
        <v/>
      </c>
      <c r="V86" s="86"/>
      <c r="W86" s="86"/>
      <c r="X86" s="85" t="str">
        <f>IF(ISBLANK(M86),"",K86)</f>
        <v/>
      </c>
      <c r="Y86" s="84" t="str">
        <f>IF(ISBLANK(M86),"",O86)</f>
        <v/>
      </c>
      <c r="Z86" s="84"/>
      <c r="AA86" s="83"/>
      <c r="AB86" s="64"/>
      <c r="AC86" s="87" t="str">
        <f>IF(ISBLANK(E86),"",B86)</f>
        <v/>
      </c>
      <c r="AD86" s="84" t="str">
        <f>IF(ISBLANK(E86),"",F86)</f>
        <v/>
      </c>
      <c r="AE86" s="86"/>
      <c r="AF86" s="86"/>
      <c r="AG86" s="85" t="str">
        <f>IF(ISBLANK(N86),"",K86)</f>
        <v/>
      </c>
      <c r="AH86" s="84" t="str">
        <f>IF(ISBLANK(N86),"",O86)</f>
        <v/>
      </c>
      <c r="AI86" s="84"/>
      <c r="AJ86" s="83"/>
      <c r="AK86" s="64"/>
      <c r="AL86" s="64"/>
      <c r="AM86" s="64"/>
      <c r="AN86" s="64"/>
      <c r="AO86" s="64"/>
      <c r="AP86" s="64"/>
      <c r="AQ86" s="64"/>
      <c r="AR86" s="64"/>
      <c r="AS86" s="64"/>
      <c r="AT86" s="64"/>
      <c r="AU86" s="64"/>
    </row>
    <row r="87" spans="1:47" ht="18" customHeight="1" x14ac:dyDescent="0.3">
      <c r="A87" s="35"/>
      <c r="B87" s="69" t="str">
        <f>B83</f>
        <v>F-05</v>
      </c>
      <c r="C87" s="93" t="str">
        <f>D31</f>
        <v>hygiène</v>
      </c>
      <c r="D87" s="92"/>
      <c r="E87" s="91"/>
      <c r="F87" s="452"/>
      <c r="G87" s="403"/>
      <c r="H87" s="403"/>
      <c r="I87" s="438"/>
      <c r="J87" s="82"/>
      <c r="K87" s="69" t="str">
        <f>K83</f>
        <v>F-15</v>
      </c>
      <c r="L87" s="93" t="str">
        <f>D31</f>
        <v>hygiène</v>
      </c>
      <c r="M87" s="92"/>
      <c r="N87" s="91"/>
      <c r="O87" s="452"/>
      <c r="P87" s="403"/>
      <c r="Q87" s="403"/>
      <c r="R87" s="438"/>
      <c r="S87" s="64"/>
      <c r="T87" s="87" t="str">
        <f>IF(ISBLANK(D87),"",B87)</f>
        <v/>
      </c>
      <c r="U87" s="84" t="str">
        <f>IF(ISBLANK(D87),"",F87)</f>
        <v/>
      </c>
      <c r="V87" s="86"/>
      <c r="W87" s="86"/>
      <c r="X87" s="85" t="str">
        <f>IF(ISBLANK(M87),"",K87)</f>
        <v/>
      </c>
      <c r="Y87" s="84" t="str">
        <f>IF(ISBLANK(M87),"",O87)</f>
        <v/>
      </c>
      <c r="Z87" s="84"/>
      <c r="AA87" s="83"/>
      <c r="AB87" s="64"/>
      <c r="AC87" s="87" t="str">
        <f>IF(ISBLANK(E87),"",B87)</f>
        <v/>
      </c>
      <c r="AD87" s="84" t="str">
        <f>IF(ISBLANK(E87),"",F87)</f>
        <v/>
      </c>
      <c r="AE87" s="86"/>
      <c r="AF87" s="86"/>
      <c r="AG87" s="85" t="str">
        <f>IF(ISBLANK(N87),"",K87)</f>
        <v/>
      </c>
      <c r="AH87" s="84" t="str">
        <f>IF(ISBLANK(N87),"",O87)</f>
        <v/>
      </c>
      <c r="AI87" s="84"/>
      <c r="AJ87" s="83"/>
      <c r="AK87" s="64"/>
      <c r="AL87" s="64"/>
      <c r="AM87" s="64"/>
      <c r="AN87" s="64"/>
      <c r="AO87" s="64"/>
      <c r="AP87" s="64"/>
      <c r="AQ87" s="64"/>
      <c r="AR87" s="64"/>
      <c r="AS87" s="64"/>
      <c r="AT87" s="64"/>
      <c r="AU87" s="64"/>
    </row>
    <row r="88" spans="1:47" ht="18" customHeight="1" x14ac:dyDescent="0.3">
      <c r="A88" s="35"/>
      <c r="B88" s="69" t="str">
        <f>B83</f>
        <v>F-05</v>
      </c>
      <c r="C88" s="93" t="str">
        <f>D32</f>
        <v>prix</v>
      </c>
      <c r="D88" s="92"/>
      <c r="E88" s="91"/>
      <c r="F88" s="452"/>
      <c r="G88" s="403"/>
      <c r="H88" s="403"/>
      <c r="I88" s="438"/>
      <c r="J88" s="82"/>
      <c r="K88" s="69" t="str">
        <f>K83</f>
        <v>F-15</v>
      </c>
      <c r="L88" s="93" t="str">
        <f>D32</f>
        <v>prix</v>
      </c>
      <c r="M88" s="92"/>
      <c r="N88" s="91"/>
      <c r="O88" s="452" t="s">
        <v>94</v>
      </c>
      <c r="P88" s="403"/>
      <c r="Q88" s="403"/>
      <c r="R88" s="438"/>
      <c r="S88" s="64"/>
      <c r="T88" s="87" t="str">
        <f>IF(ISBLANK(D88),"",B88)</f>
        <v/>
      </c>
      <c r="U88" s="84" t="str">
        <f>IF(ISBLANK(D88),"",F88)</f>
        <v/>
      </c>
      <c r="V88" s="86"/>
      <c r="W88" s="86"/>
      <c r="X88" s="85" t="str">
        <f>IF(ISBLANK(M88),"",K88)</f>
        <v/>
      </c>
      <c r="Y88" s="84" t="str">
        <f>IF(ISBLANK(M88),"",O88)</f>
        <v/>
      </c>
      <c r="Z88" s="84"/>
      <c r="AA88" s="83"/>
      <c r="AB88" s="64"/>
      <c r="AC88" s="87" t="str">
        <f>IF(ISBLANK(E88),"",B88)</f>
        <v/>
      </c>
      <c r="AD88" s="84" t="str">
        <f>IF(ISBLANK(E88),"",F88)</f>
        <v/>
      </c>
      <c r="AE88" s="86"/>
      <c r="AF88" s="86"/>
      <c r="AG88" s="85" t="str">
        <f>IF(ISBLANK(N88),"",K88)</f>
        <v/>
      </c>
      <c r="AH88" s="84" t="str">
        <f>IF(ISBLANK(N88),"",O88)</f>
        <v/>
      </c>
      <c r="AI88" s="84"/>
      <c r="AJ88" s="83"/>
      <c r="AK88" s="64"/>
      <c r="AL88" s="64"/>
      <c r="AM88" s="64"/>
      <c r="AN88" s="64"/>
      <c r="AO88" s="64"/>
      <c r="AP88" s="64"/>
      <c r="AQ88" s="64"/>
      <c r="AR88" s="64"/>
      <c r="AS88" s="64"/>
      <c r="AT88" s="64"/>
      <c r="AU88" s="64"/>
    </row>
    <row r="89" spans="1:47" ht="18" customHeight="1" x14ac:dyDescent="0.3">
      <c r="A89" s="35"/>
      <c r="B89" s="69" t="str">
        <f>B83</f>
        <v>F-05</v>
      </c>
      <c r="C89" s="81" t="str">
        <f>D33</f>
        <v>durable</v>
      </c>
      <c r="D89" s="80"/>
      <c r="E89" s="79"/>
      <c r="F89" s="457"/>
      <c r="G89" s="467"/>
      <c r="H89" s="467"/>
      <c r="I89" s="446"/>
      <c r="J89" s="82"/>
      <c r="K89" s="69" t="str">
        <f>K83</f>
        <v>F-15</v>
      </c>
      <c r="L89" s="81" t="str">
        <f>D33</f>
        <v>durable</v>
      </c>
      <c r="M89" s="80"/>
      <c r="N89" s="79"/>
      <c r="O89" s="457"/>
      <c r="P89" s="467"/>
      <c r="Q89" s="467"/>
      <c r="R89" s="446"/>
      <c r="S89" s="64"/>
      <c r="T89" s="87" t="str">
        <f>IF(ISBLANK(D89),"",B89)</f>
        <v/>
      </c>
      <c r="U89" s="84" t="str">
        <f>IF(ISBLANK(D89),"",F89)</f>
        <v/>
      </c>
      <c r="V89" s="86"/>
      <c r="W89" s="86"/>
      <c r="X89" s="85" t="str">
        <f>IF(ISBLANK(M89),"",K89)</f>
        <v/>
      </c>
      <c r="Y89" s="84" t="str">
        <f>IF(ISBLANK(M89),"",O89)</f>
        <v/>
      </c>
      <c r="Z89" s="84"/>
      <c r="AA89" s="83"/>
      <c r="AB89" s="64"/>
      <c r="AC89" s="87" t="str">
        <f>IF(ISBLANK(E89),"",B89)</f>
        <v/>
      </c>
      <c r="AD89" s="84" t="str">
        <f>IF(ISBLANK(E89),"",F89)</f>
        <v/>
      </c>
      <c r="AE89" s="86"/>
      <c r="AF89" s="86"/>
      <c r="AG89" s="85" t="str">
        <f>IF(ISBLANK(N89),"",K89)</f>
        <v/>
      </c>
      <c r="AH89" s="84" t="str">
        <f>IF(ISBLANK(N89),"",O89)</f>
        <v/>
      </c>
      <c r="AI89" s="84"/>
      <c r="AJ89" s="83"/>
      <c r="AK89" s="64"/>
      <c r="AL89" s="64"/>
      <c r="AM89" s="64"/>
      <c r="AN89" s="64"/>
      <c r="AO89" s="64"/>
      <c r="AP89" s="64"/>
      <c r="AQ89" s="64"/>
      <c r="AR89" s="64"/>
      <c r="AS89" s="64"/>
      <c r="AT89" s="64"/>
      <c r="AU89" s="64"/>
    </row>
    <row r="90" spans="1:47" ht="18" customHeight="1" x14ac:dyDescent="0.3">
      <c r="A90" s="35"/>
      <c r="B90" s="116" t="s">
        <v>80</v>
      </c>
      <c r="C90" s="112" t="str">
        <f>G18</f>
        <v>Soumissionnaire F</v>
      </c>
      <c r="D90" s="111"/>
      <c r="E90" s="110"/>
      <c r="F90" s="110"/>
      <c r="G90" s="110"/>
      <c r="H90" s="110"/>
      <c r="I90" s="109">
        <f>AN62</f>
        <v>1</v>
      </c>
      <c r="J90" s="114"/>
      <c r="K90" s="113" t="s">
        <v>79</v>
      </c>
      <c r="L90" s="112" t="str">
        <f>P18</f>
        <v>Soumissionnaire P</v>
      </c>
      <c r="M90" s="111"/>
      <c r="N90" s="110"/>
      <c r="O90" s="110"/>
      <c r="P90" s="110"/>
      <c r="Q90" s="110"/>
      <c r="R90" s="109">
        <f>AN72</f>
        <v>1</v>
      </c>
      <c r="S90" s="64"/>
      <c r="T90" s="104"/>
      <c r="U90" s="101"/>
      <c r="V90" s="103"/>
      <c r="W90" s="103"/>
      <c r="X90" s="102"/>
      <c r="Y90" s="101"/>
      <c r="Z90" s="101"/>
      <c r="AA90" s="100"/>
      <c r="AB90" s="64"/>
      <c r="AC90" s="104"/>
      <c r="AD90" s="101"/>
      <c r="AE90" s="103"/>
      <c r="AF90" s="103"/>
      <c r="AG90" s="102"/>
      <c r="AH90" s="101"/>
      <c r="AI90" s="101"/>
      <c r="AJ90" s="100"/>
      <c r="AK90" s="64"/>
      <c r="AL90" s="64"/>
      <c r="AM90" s="64"/>
      <c r="AN90" s="64"/>
      <c r="AO90" s="64"/>
      <c r="AP90" s="64"/>
      <c r="AQ90" s="64"/>
      <c r="AR90" s="64"/>
      <c r="AS90" s="64"/>
      <c r="AT90" s="64"/>
      <c r="AU90" s="64"/>
    </row>
    <row r="91" spans="1:47" ht="18" customHeight="1" x14ac:dyDescent="0.3">
      <c r="A91" s="35"/>
      <c r="B91" s="69" t="str">
        <f>B90</f>
        <v>F-06</v>
      </c>
      <c r="C91" s="107" t="s">
        <v>46</v>
      </c>
      <c r="D91" s="106" t="str">
        <f>D41</f>
        <v xml:space="preserve">Conforme </v>
      </c>
      <c r="E91" s="105" t="str">
        <f>E41</f>
        <v>Non Conforme</v>
      </c>
      <c r="F91" s="453" t="s">
        <v>45</v>
      </c>
      <c r="G91" s="453"/>
      <c r="H91" s="453"/>
      <c r="I91" s="454"/>
      <c r="J91" s="108"/>
      <c r="K91" s="69" t="str">
        <f>K90</f>
        <v>F-16</v>
      </c>
      <c r="L91" s="107" t="s">
        <v>46</v>
      </c>
      <c r="M91" s="106" t="str">
        <f>D41</f>
        <v xml:space="preserve">Conforme </v>
      </c>
      <c r="N91" s="105" t="str">
        <f>E41</f>
        <v>Non Conforme</v>
      </c>
      <c r="O91" s="453" t="s">
        <v>45</v>
      </c>
      <c r="P91" s="453"/>
      <c r="Q91" s="453"/>
      <c r="R91" s="454"/>
      <c r="S91" s="64"/>
      <c r="T91" s="104"/>
      <c r="U91" s="101"/>
      <c r="V91" s="103"/>
      <c r="W91" s="103"/>
      <c r="X91" s="102"/>
      <c r="Y91" s="101"/>
      <c r="Z91" s="101"/>
      <c r="AA91" s="100"/>
      <c r="AB91" s="64"/>
      <c r="AC91" s="104"/>
      <c r="AD91" s="101"/>
      <c r="AE91" s="103"/>
      <c r="AF91" s="103"/>
      <c r="AG91" s="102"/>
      <c r="AH91" s="101"/>
      <c r="AI91" s="101"/>
      <c r="AJ91" s="100"/>
      <c r="AK91" s="64"/>
      <c r="AL91" s="64"/>
      <c r="AM91" s="64"/>
      <c r="AN91" s="64"/>
      <c r="AO91" s="64"/>
      <c r="AP91" s="64"/>
      <c r="AQ91" s="64"/>
      <c r="AR91" s="64"/>
      <c r="AS91" s="64"/>
      <c r="AT91" s="64"/>
      <c r="AU91" s="64"/>
    </row>
    <row r="92" spans="1:47" ht="18" customHeight="1" x14ac:dyDescent="0.3">
      <c r="A92" s="35"/>
      <c r="B92" s="69" t="str">
        <f>B90</f>
        <v>F-06</v>
      </c>
      <c r="C92" s="99" t="str">
        <f>D29</f>
        <v>Qualité dossier</v>
      </c>
      <c r="D92" s="98"/>
      <c r="E92" s="97"/>
      <c r="F92" s="468"/>
      <c r="G92" s="408"/>
      <c r="H92" s="408"/>
      <c r="I92" s="469"/>
      <c r="J92" s="82"/>
      <c r="K92" s="69" t="str">
        <f>K90</f>
        <v>F-16</v>
      </c>
      <c r="L92" s="99" t="str">
        <f>D29</f>
        <v>Qualité dossier</v>
      </c>
      <c r="M92" s="98"/>
      <c r="N92" s="97"/>
      <c r="O92" s="468"/>
      <c r="P92" s="408"/>
      <c r="Q92" s="408"/>
      <c r="R92" s="469"/>
      <c r="S92" s="64"/>
      <c r="T92" s="87" t="str">
        <f>IF(ISBLANK(D92),"",B92)</f>
        <v/>
      </c>
      <c r="U92" s="84" t="str">
        <f>IF(ISBLANK(D92),"",F92)</f>
        <v/>
      </c>
      <c r="V92" s="86"/>
      <c r="W92" s="86"/>
      <c r="X92" s="85" t="str">
        <f>IF(ISBLANK(M92),"",K92)</f>
        <v/>
      </c>
      <c r="Y92" s="84" t="str">
        <f>IF(ISBLANK(M92),"",O92)</f>
        <v/>
      </c>
      <c r="Z92" s="84"/>
      <c r="AA92" s="83"/>
      <c r="AB92" s="64"/>
      <c r="AC92" s="87" t="str">
        <f>IF(ISBLANK(E92),"",B92)</f>
        <v/>
      </c>
      <c r="AD92" s="84" t="str">
        <f>IF(ISBLANK(E92),"",F92)</f>
        <v/>
      </c>
      <c r="AE92" s="86"/>
      <c r="AF92" s="86"/>
      <c r="AG92" s="85" t="str">
        <f>IF(ISBLANK(N92),"",K92)</f>
        <v/>
      </c>
      <c r="AH92" s="84" t="str">
        <f>IF(ISBLANK(N92),"",O92)</f>
        <v/>
      </c>
      <c r="AI92" s="84"/>
      <c r="AJ92" s="83"/>
      <c r="AK92" s="64"/>
      <c r="AL92" s="64"/>
      <c r="AM92" s="64"/>
      <c r="AN92" s="64"/>
      <c r="AO92" s="64"/>
      <c r="AP92" s="64"/>
      <c r="AQ92" s="64"/>
      <c r="AR92" s="64"/>
      <c r="AS92" s="64"/>
      <c r="AT92" s="64"/>
      <c r="AU92" s="64"/>
    </row>
    <row r="93" spans="1:47" ht="18" customHeight="1" x14ac:dyDescent="0.3">
      <c r="A93" s="35"/>
      <c r="B93" s="69" t="str">
        <f>B90</f>
        <v>F-06</v>
      </c>
      <c r="C93" s="93" t="str">
        <f>D30</f>
        <v>logistique</v>
      </c>
      <c r="D93" s="92"/>
      <c r="E93" s="91"/>
      <c r="F93" s="452"/>
      <c r="G93" s="403"/>
      <c r="H93" s="403"/>
      <c r="I93" s="438"/>
      <c r="J93" s="82"/>
      <c r="K93" s="69" t="str">
        <f>K90</f>
        <v>F-16</v>
      </c>
      <c r="L93" s="93" t="str">
        <f>D30</f>
        <v>logistique</v>
      </c>
      <c r="M93" s="92"/>
      <c r="N93" s="91"/>
      <c r="O93" s="452"/>
      <c r="P93" s="403"/>
      <c r="Q93" s="403"/>
      <c r="R93" s="438"/>
      <c r="S93" s="64"/>
      <c r="T93" s="87" t="str">
        <f>IF(ISBLANK(D93),"",B93)</f>
        <v/>
      </c>
      <c r="U93" s="84" t="str">
        <f>IF(ISBLANK(D93),"",F93)</f>
        <v/>
      </c>
      <c r="V93" s="86"/>
      <c r="W93" s="86"/>
      <c r="X93" s="85" t="str">
        <f>IF(ISBLANK(M93),"",K93)</f>
        <v/>
      </c>
      <c r="Y93" s="84" t="str">
        <f>IF(ISBLANK(M93),"",O93)</f>
        <v/>
      </c>
      <c r="Z93" s="84"/>
      <c r="AA93" s="83"/>
      <c r="AB93" s="64"/>
      <c r="AC93" s="87" t="str">
        <f>IF(ISBLANK(E93),"",B93)</f>
        <v/>
      </c>
      <c r="AD93" s="84" t="str">
        <f>IF(ISBLANK(E93),"",F93)</f>
        <v/>
      </c>
      <c r="AE93" s="86"/>
      <c r="AF93" s="86"/>
      <c r="AG93" s="85" t="str">
        <f>IF(ISBLANK(N93),"",K93)</f>
        <v/>
      </c>
      <c r="AH93" s="84" t="str">
        <f>IF(ISBLANK(N93),"",O93)</f>
        <v/>
      </c>
      <c r="AI93" s="84"/>
      <c r="AJ93" s="83"/>
      <c r="AK93" s="64"/>
      <c r="AL93" s="64"/>
      <c r="AM93" s="64"/>
      <c r="AN93" s="64"/>
      <c r="AO93" s="64"/>
      <c r="AP93" s="64"/>
      <c r="AQ93" s="64"/>
      <c r="AR93" s="64"/>
      <c r="AS93" s="64"/>
      <c r="AT93" s="64"/>
      <c r="AU93" s="64"/>
    </row>
    <row r="94" spans="1:47" ht="18" customHeight="1" x14ac:dyDescent="0.3">
      <c r="A94" s="35"/>
      <c r="B94" s="69" t="str">
        <f>B90</f>
        <v>F-06</v>
      </c>
      <c r="C94" s="93" t="str">
        <f>D31</f>
        <v>hygiène</v>
      </c>
      <c r="D94" s="92"/>
      <c r="E94" s="91"/>
      <c r="F94" s="452"/>
      <c r="G94" s="403"/>
      <c r="H94" s="403"/>
      <c r="I94" s="438"/>
      <c r="J94" s="82"/>
      <c r="K94" s="69" t="str">
        <f>K90</f>
        <v>F-16</v>
      </c>
      <c r="L94" s="93" t="str">
        <f>D31</f>
        <v>hygiène</v>
      </c>
      <c r="M94" s="92"/>
      <c r="N94" s="91"/>
      <c r="O94" s="452"/>
      <c r="P94" s="403"/>
      <c r="Q94" s="403"/>
      <c r="R94" s="438"/>
      <c r="S94" s="64"/>
      <c r="T94" s="87" t="str">
        <f>IF(ISBLANK(D94),"",B94)</f>
        <v/>
      </c>
      <c r="U94" s="84" t="str">
        <f>IF(ISBLANK(D94),"",F94)</f>
        <v/>
      </c>
      <c r="V94" s="86"/>
      <c r="W94" s="86"/>
      <c r="X94" s="85" t="str">
        <f>IF(ISBLANK(M94),"",K94)</f>
        <v/>
      </c>
      <c r="Y94" s="84" t="str">
        <f>IF(ISBLANK(M94),"",O94)</f>
        <v/>
      </c>
      <c r="Z94" s="84"/>
      <c r="AA94" s="83"/>
      <c r="AB94" s="64"/>
      <c r="AC94" s="87" t="str">
        <f>IF(ISBLANK(E94),"",B94)</f>
        <v/>
      </c>
      <c r="AD94" s="84" t="str">
        <f>IF(ISBLANK(E94),"",F94)</f>
        <v/>
      </c>
      <c r="AE94" s="86"/>
      <c r="AF94" s="86"/>
      <c r="AG94" s="85" t="str">
        <f>IF(ISBLANK(N94),"",K94)</f>
        <v/>
      </c>
      <c r="AH94" s="84" t="str">
        <f>IF(ISBLANK(N94),"",O94)</f>
        <v/>
      </c>
      <c r="AI94" s="84"/>
      <c r="AJ94" s="83"/>
      <c r="AK94" s="64"/>
      <c r="AL94" s="64"/>
      <c r="AM94" s="64"/>
      <c r="AN94" s="64"/>
      <c r="AO94" s="64"/>
      <c r="AP94" s="64"/>
      <c r="AQ94" s="64"/>
      <c r="AR94" s="64"/>
      <c r="AS94" s="64"/>
      <c r="AT94" s="64"/>
      <c r="AU94" s="64"/>
    </row>
    <row r="95" spans="1:47" ht="18" customHeight="1" x14ac:dyDescent="0.3">
      <c r="A95" s="35"/>
      <c r="B95" s="69" t="str">
        <f>B90</f>
        <v>F-06</v>
      </c>
      <c r="C95" s="93" t="str">
        <f>D32</f>
        <v>prix</v>
      </c>
      <c r="D95" s="92"/>
      <c r="E95" s="91"/>
      <c r="F95" s="452"/>
      <c r="G95" s="403"/>
      <c r="H95" s="403"/>
      <c r="I95" s="438"/>
      <c r="J95" s="82"/>
      <c r="K95" s="69" t="str">
        <f>K90</f>
        <v>F-16</v>
      </c>
      <c r="L95" s="93" t="str">
        <f>D32</f>
        <v>prix</v>
      </c>
      <c r="M95" s="92"/>
      <c r="N95" s="91"/>
      <c r="O95" s="452"/>
      <c r="P95" s="403"/>
      <c r="Q95" s="403"/>
      <c r="R95" s="438"/>
      <c r="S95" s="64"/>
      <c r="T95" s="87" t="str">
        <f>IF(ISBLANK(D95),"",B95)</f>
        <v/>
      </c>
      <c r="U95" s="84" t="str">
        <f>IF(ISBLANK(D95),"",F95)</f>
        <v/>
      </c>
      <c r="V95" s="86"/>
      <c r="W95" s="86"/>
      <c r="X95" s="85" t="str">
        <f>IF(ISBLANK(M95),"",K95)</f>
        <v/>
      </c>
      <c r="Y95" s="84" t="str">
        <f>IF(ISBLANK(M95),"",O95)</f>
        <v/>
      </c>
      <c r="Z95" s="84"/>
      <c r="AA95" s="83"/>
      <c r="AB95" s="64"/>
      <c r="AC95" s="87" t="str">
        <f>IF(ISBLANK(E95),"",B95)</f>
        <v/>
      </c>
      <c r="AD95" s="84" t="str">
        <f>IF(ISBLANK(E95),"",F95)</f>
        <v/>
      </c>
      <c r="AE95" s="86"/>
      <c r="AF95" s="86"/>
      <c r="AG95" s="85" t="str">
        <f>IF(ISBLANK(N95),"",K95)</f>
        <v/>
      </c>
      <c r="AH95" s="84" t="str">
        <f>IF(ISBLANK(N95),"",O95)</f>
        <v/>
      </c>
      <c r="AI95" s="84"/>
      <c r="AJ95" s="83"/>
      <c r="AK95" s="64"/>
      <c r="AL95" s="64"/>
      <c r="AM95" s="64"/>
      <c r="AN95" s="64"/>
      <c r="AO95" s="64"/>
      <c r="AP95" s="64"/>
      <c r="AQ95" s="64"/>
      <c r="AR95" s="64"/>
      <c r="AS95" s="64"/>
      <c r="AT95" s="64"/>
      <c r="AU95" s="64"/>
    </row>
    <row r="96" spans="1:47" ht="18" customHeight="1" x14ac:dyDescent="0.3">
      <c r="A96" s="35"/>
      <c r="B96" s="69" t="str">
        <f>B90</f>
        <v>F-06</v>
      </c>
      <c r="C96" s="81" t="str">
        <f>D33</f>
        <v>durable</v>
      </c>
      <c r="D96" s="80"/>
      <c r="E96" s="79"/>
      <c r="F96" s="457"/>
      <c r="G96" s="467"/>
      <c r="H96" s="467"/>
      <c r="I96" s="446"/>
      <c r="J96" s="82"/>
      <c r="K96" s="69" t="str">
        <f>K90</f>
        <v>F-16</v>
      </c>
      <c r="L96" s="81" t="str">
        <f>D33</f>
        <v>durable</v>
      </c>
      <c r="M96" s="80"/>
      <c r="N96" s="79"/>
      <c r="O96" s="457"/>
      <c r="P96" s="467"/>
      <c r="Q96" s="467"/>
      <c r="R96" s="446"/>
      <c r="S96" s="64"/>
      <c r="T96" s="87" t="str">
        <f>IF(ISBLANK(D96),"",B96)</f>
        <v/>
      </c>
      <c r="U96" s="84" t="str">
        <f>IF(ISBLANK(D96),"",F96)</f>
        <v/>
      </c>
      <c r="V96" s="86"/>
      <c r="W96" s="86"/>
      <c r="X96" s="85" t="str">
        <f>IF(ISBLANK(M96),"",K96)</f>
        <v/>
      </c>
      <c r="Y96" s="84" t="str">
        <f>IF(ISBLANK(M96),"",O96)</f>
        <v/>
      </c>
      <c r="Z96" s="84"/>
      <c r="AA96" s="83"/>
      <c r="AB96" s="64"/>
      <c r="AC96" s="87" t="str">
        <f>IF(ISBLANK(E96),"",B96)</f>
        <v/>
      </c>
      <c r="AD96" s="84" t="str">
        <f>IF(ISBLANK(E96),"",F96)</f>
        <v/>
      </c>
      <c r="AE96" s="86"/>
      <c r="AF96" s="86"/>
      <c r="AG96" s="85" t="str">
        <f>IF(ISBLANK(N96),"",K96)</f>
        <v/>
      </c>
      <c r="AH96" s="84" t="str">
        <f>IF(ISBLANK(N96),"",O96)</f>
        <v/>
      </c>
      <c r="AI96" s="84"/>
      <c r="AJ96" s="83"/>
      <c r="AK96" s="64"/>
      <c r="AL96" s="64"/>
      <c r="AM96" s="64"/>
      <c r="AN96" s="64"/>
      <c r="AO96" s="64"/>
      <c r="AP96" s="64"/>
      <c r="AQ96" s="64"/>
      <c r="AR96" s="64"/>
      <c r="AS96" s="64"/>
      <c r="AT96" s="64"/>
      <c r="AU96" s="64"/>
    </row>
    <row r="97" spans="1:47" ht="18" customHeight="1" x14ac:dyDescent="0.3">
      <c r="A97" s="35"/>
      <c r="B97" s="116" t="s">
        <v>54</v>
      </c>
      <c r="C97" s="112" t="str">
        <f>G19</f>
        <v>Soumissionnaire G</v>
      </c>
      <c r="D97" s="111"/>
      <c r="E97" s="110"/>
      <c r="F97" s="110"/>
      <c r="G97" s="110"/>
      <c r="H97" s="110"/>
      <c r="I97" s="117">
        <f>AN63</f>
        <v>1</v>
      </c>
      <c r="J97" s="114"/>
      <c r="K97" s="113" t="s">
        <v>53</v>
      </c>
      <c r="L97" s="112" t="str">
        <f>P19</f>
        <v>Soumissionnaire Q</v>
      </c>
      <c r="M97" s="111"/>
      <c r="N97" s="110"/>
      <c r="O97" s="110"/>
      <c r="P97" s="110"/>
      <c r="Q97" s="110"/>
      <c r="R97" s="109">
        <f>AN73</f>
        <v>1</v>
      </c>
      <c r="S97" s="64"/>
      <c r="T97" s="104"/>
      <c r="U97" s="101"/>
      <c r="V97" s="103"/>
      <c r="W97" s="103"/>
      <c r="X97" s="102"/>
      <c r="Y97" s="101"/>
      <c r="Z97" s="101"/>
      <c r="AA97" s="100"/>
      <c r="AB97" s="64"/>
      <c r="AC97" s="104"/>
      <c r="AD97" s="101"/>
      <c r="AE97" s="103"/>
      <c r="AF97" s="103"/>
      <c r="AG97" s="102"/>
      <c r="AH97" s="101"/>
      <c r="AI97" s="101"/>
      <c r="AJ97" s="100"/>
      <c r="AK97" s="64"/>
      <c r="AL97" s="64"/>
      <c r="AM97" s="64"/>
      <c r="AN97" s="64"/>
      <c r="AO97" s="64"/>
      <c r="AP97" s="64"/>
      <c r="AQ97" s="64"/>
      <c r="AR97" s="64"/>
      <c r="AS97" s="64"/>
      <c r="AT97" s="64"/>
      <c r="AU97" s="64"/>
    </row>
    <row r="98" spans="1:47" ht="18" customHeight="1" x14ac:dyDescent="0.3">
      <c r="A98" s="35"/>
      <c r="B98" s="69" t="str">
        <f>B97</f>
        <v>F-07</v>
      </c>
      <c r="C98" s="107" t="s">
        <v>46</v>
      </c>
      <c r="D98" s="106" t="str">
        <f>D41</f>
        <v xml:space="preserve">Conforme </v>
      </c>
      <c r="E98" s="105" t="str">
        <f>E41</f>
        <v>Non Conforme</v>
      </c>
      <c r="F98" s="453" t="s">
        <v>45</v>
      </c>
      <c r="G98" s="453"/>
      <c r="H98" s="453"/>
      <c r="I98" s="454"/>
      <c r="J98" s="108"/>
      <c r="K98" s="69" t="str">
        <f>K97</f>
        <v>F-17</v>
      </c>
      <c r="L98" s="107" t="s">
        <v>46</v>
      </c>
      <c r="M98" s="106" t="str">
        <f>D41</f>
        <v xml:space="preserve">Conforme </v>
      </c>
      <c r="N98" s="105" t="str">
        <f>E41</f>
        <v>Non Conforme</v>
      </c>
      <c r="O98" s="453" t="s">
        <v>45</v>
      </c>
      <c r="P98" s="453"/>
      <c r="Q98" s="453"/>
      <c r="R98" s="454"/>
      <c r="S98" s="64"/>
      <c r="T98" s="104"/>
      <c r="U98" s="101"/>
      <c r="V98" s="103"/>
      <c r="W98" s="103"/>
      <c r="X98" s="102"/>
      <c r="Y98" s="101"/>
      <c r="Z98" s="101"/>
      <c r="AA98" s="100"/>
      <c r="AB98" s="64"/>
      <c r="AC98" s="104"/>
      <c r="AD98" s="101"/>
      <c r="AE98" s="103"/>
      <c r="AF98" s="103"/>
      <c r="AG98" s="102"/>
      <c r="AH98" s="101"/>
      <c r="AI98" s="101"/>
      <c r="AJ98" s="100"/>
      <c r="AK98" s="64"/>
      <c r="AL98" s="64"/>
      <c r="AM98" s="64"/>
      <c r="AN98" s="64"/>
      <c r="AO98" s="64"/>
      <c r="AP98" s="64"/>
      <c r="AQ98" s="64"/>
      <c r="AR98" s="64"/>
      <c r="AS98" s="64"/>
      <c r="AT98" s="64"/>
      <c r="AU98" s="64"/>
    </row>
    <row r="99" spans="1:47" ht="18" customHeight="1" x14ac:dyDescent="0.3">
      <c r="A99" s="35"/>
      <c r="B99" s="69" t="str">
        <f>B97</f>
        <v>F-07</v>
      </c>
      <c r="C99" s="99" t="str">
        <f>D29</f>
        <v>Qualité dossier</v>
      </c>
      <c r="D99" s="98"/>
      <c r="E99" s="97"/>
      <c r="F99" s="468"/>
      <c r="G99" s="408"/>
      <c r="H99" s="408"/>
      <c r="I99" s="469"/>
      <c r="J99" s="82"/>
      <c r="K99" s="69" t="str">
        <f>K97</f>
        <v>F-17</v>
      </c>
      <c r="L99" s="99" t="str">
        <f>D29</f>
        <v>Qualité dossier</v>
      </c>
      <c r="M99" s="98"/>
      <c r="N99" s="97"/>
      <c r="O99" s="468"/>
      <c r="P99" s="408"/>
      <c r="Q99" s="408"/>
      <c r="R99" s="469"/>
      <c r="S99" s="64"/>
      <c r="T99" s="87" t="str">
        <f>IF(ISBLANK(D99),"",B99)</f>
        <v/>
      </c>
      <c r="U99" s="84" t="str">
        <f>IF(ISBLANK(D99),"",F99)</f>
        <v/>
      </c>
      <c r="V99" s="86"/>
      <c r="W99" s="86"/>
      <c r="X99" s="85" t="str">
        <f>IF(ISBLANK(M99),"",K99)</f>
        <v/>
      </c>
      <c r="Y99" s="84" t="str">
        <f>IF(ISBLANK(M99),"",O99)</f>
        <v/>
      </c>
      <c r="Z99" s="84"/>
      <c r="AA99" s="83"/>
      <c r="AB99" s="64"/>
      <c r="AC99" s="87" t="str">
        <f>IF(ISBLANK(E99),"",B99)</f>
        <v/>
      </c>
      <c r="AD99" s="84" t="str">
        <f>IF(ISBLANK(E99),"",F99)</f>
        <v/>
      </c>
      <c r="AE99" s="86"/>
      <c r="AF99" s="86"/>
      <c r="AG99" s="85" t="str">
        <f>IF(ISBLANK(N99),"",K99)</f>
        <v/>
      </c>
      <c r="AH99" s="84" t="str">
        <f>IF(ISBLANK(N99),"",O99)</f>
        <v/>
      </c>
      <c r="AI99" s="84"/>
      <c r="AJ99" s="83"/>
      <c r="AK99" s="64"/>
      <c r="AL99" s="64"/>
      <c r="AM99" s="64"/>
      <c r="AN99" s="64"/>
      <c r="AO99" s="64"/>
      <c r="AP99" s="64"/>
      <c r="AQ99" s="64"/>
      <c r="AR99" s="64"/>
      <c r="AS99" s="64"/>
      <c r="AT99" s="64"/>
      <c r="AU99" s="64"/>
    </row>
    <row r="100" spans="1:47" ht="18" customHeight="1" x14ac:dyDescent="0.3">
      <c r="A100" s="35"/>
      <c r="B100" s="69" t="str">
        <f>B97</f>
        <v>F-07</v>
      </c>
      <c r="C100" s="93" t="str">
        <f>D30</f>
        <v>logistique</v>
      </c>
      <c r="D100" s="92"/>
      <c r="E100" s="91"/>
      <c r="F100" s="452"/>
      <c r="G100" s="403"/>
      <c r="H100" s="403"/>
      <c r="I100" s="438"/>
      <c r="J100" s="82"/>
      <c r="K100" s="69" t="str">
        <f>K97</f>
        <v>F-17</v>
      </c>
      <c r="L100" s="93" t="str">
        <f>D30</f>
        <v>logistique</v>
      </c>
      <c r="M100" s="92"/>
      <c r="N100" s="91"/>
      <c r="O100" s="452"/>
      <c r="P100" s="403"/>
      <c r="Q100" s="403"/>
      <c r="R100" s="438"/>
      <c r="S100" s="64"/>
      <c r="T100" s="87" t="str">
        <f>IF(ISBLANK(D100),"",B100)</f>
        <v/>
      </c>
      <c r="U100" s="84" t="str">
        <f>IF(ISBLANK(D100),"",F100)</f>
        <v/>
      </c>
      <c r="V100" s="86"/>
      <c r="W100" s="86"/>
      <c r="X100" s="85" t="str">
        <f>IF(ISBLANK(M100),"",K100)</f>
        <v/>
      </c>
      <c r="Y100" s="84" t="str">
        <f>IF(ISBLANK(M100),"",O100)</f>
        <v/>
      </c>
      <c r="Z100" s="84"/>
      <c r="AA100" s="83"/>
      <c r="AB100" s="64"/>
      <c r="AC100" s="87" t="str">
        <f>IF(ISBLANK(E100),"",B100)</f>
        <v/>
      </c>
      <c r="AD100" s="84" t="str">
        <f>IF(ISBLANK(E100),"",F100)</f>
        <v/>
      </c>
      <c r="AE100" s="86"/>
      <c r="AF100" s="86"/>
      <c r="AG100" s="85" t="str">
        <f>IF(ISBLANK(N100),"",K100)</f>
        <v/>
      </c>
      <c r="AH100" s="84" t="str">
        <f>IF(ISBLANK(N100),"",O100)</f>
        <v/>
      </c>
      <c r="AI100" s="84"/>
      <c r="AJ100" s="83"/>
      <c r="AK100" s="64"/>
      <c r="AL100" s="64"/>
      <c r="AM100" s="64"/>
      <c r="AN100" s="64"/>
      <c r="AO100" s="64"/>
      <c r="AP100" s="64"/>
      <c r="AQ100" s="64"/>
      <c r="AR100" s="64"/>
      <c r="AS100" s="64"/>
      <c r="AT100" s="64"/>
      <c r="AU100" s="64"/>
    </row>
    <row r="101" spans="1:47" ht="18" customHeight="1" x14ac:dyDescent="0.3">
      <c r="A101" s="35"/>
      <c r="B101" s="69" t="str">
        <f>B97</f>
        <v>F-07</v>
      </c>
      <c r="C101" s="93" t="str">
        <f>D31</f>
        <v>hygiène</v>
      </c>
      <c r="D101" s="92"/>
      <c r="E101" s="91"/>
      <c r="F101" s="452"/>
      <c r="G101" s="403"/>
      <c r="H101" s="403"/>
      <c r="I101" s="438"/>
      <c r="J101" s="82"/>
      <c r="K101" s="69" t="str">
        <f>K97</f>
        <v>F-17</v>
      </c>
      <c r="L101" s="93" t="str">
        <f>D31</f>
        <v>hygiène</v>
      </c>
      <c r="M101" s="92"/>
      <c r="N101" s="91"/>
      <c r="O101" s="452"/>
      <c r="P101" s="403"/>
      <c r="Q101" s="403"/>
      <c r="R101" s="438"/>
      <c r="S101" s="64"/>
      <c r="T101" s="87" t="str">
        <f>IF(ISBLANK(D101),"",B101)</f>
        <v/>
      </c>
      <c r="U101" s="84" t="str">
        <f>IF(ISBLANK(D101),"",F101)</f>
        <v/>
      </c>
      <c r="V101" s="86"/>
      <c r="W101" s="86"/>
      <c r="X101" s="85" t="str">
        <f>IF(ISBLANK(M101),"",K101)</f>
        <v/>
      </c>
      <c r="Y101" s="84" t="str">
        <f>IF(ISBLANK(M101),"",O101)</f>
        <v/>
      </c>
      <c r="Z101" s="84"/>
      <c r="AA101" s="83"/>
      <c r="AB101" s="64"/>
      <c r="AC101" s="87" t="str">
        <f>IF(ISBLANK(E101),"",B101)</f>
        <v/>
      </c>
      <c r="AD101" s="84" t="str">
        <f>IF(ISBLANK(E101),"",F101)</f>
        <v/>
      </c>
      <c r="AE101" s="86"/>
      <c r="AF101" s="86"/>
      <c r="AG101" s="85" t="str">
        <f>IF(ISBLANK(N101),"",K101)</f>
        <v/>
      </c>
      <c r="AH101" s="84" t="str">
        <f>IF(ISBLANK(N101),"",O101)</f>
        <v/>
      </c>
      <c r="AI101" s="84"/>
      <c r="AJ101" s="83"/>
      <c r="AK101" s="64"/>
      <c r="AL101" s="64"/>
      <c r="AM101" s="64"/>
      <c r="AN101" s="64"/>
      <c r="AO101" s="64"/>
      <c r="AP101" s="64"/>
      <c r="AQ101" s="64"/>
      <c r="AR101" s="64"/>
      <c r="AS101" s="64"/>
      <c r="AT101" s="64"/>
      <c r="AU101" s="64"/>
    </row>
    <row r="102" spans="1:47" ht="18" customHeight="1" x14ac:dyDescent="0.3">
      <c r="A102" s="35"/>
      <c r="B102" s="69" t="str">
        <f>B97</f>
        <v>F-07</v>
      </c>
      <c r="C102" s="93" t="str">
        <f>D32</f>
        <v>prix</v>
      </c>
      <c r="D102" s="92"/>
      <c r="E102" s="91"/>
      <c r="F102" s="452"/>
      <c r="G102" s="403"/>
      <c r="H102" s="403"/>
      <c r="I102" s="438"/>
      <c r="J102" s="82"/>
      <c r="K102" s="69" t="str">
        <f>K97</f>
        <v>F-17</v>
      </c>
      <c r="L102" s="93" t="str">
        <f>D32</f>
        <v>prix</v>
      </c>
      <c r="M102" s="92"/>
      <c r="N102" s="91"/>
      <c r="O102" s="452"/>
      <c r="P102" s="403"/>
      <c r="Q102" s="403"/>
      <c r="R102" s="438"/>
      <c r="S102" s="64"/>
      <c r="T102" s="87" t="str">
        <f>IF(ISBLANK(D102),"",B102)</f>
        <v/>
      </c>
      <c r="U102" s="84" t="str">
        <f>IF(ISBLANK(D102),"",F102)</f>
        <v/>
      </c>
      <c r="V102" s="86"/>
      <c r="W102" s="86"/>
      <c r="X102" s="85" t="str">
        <f>IF(ISBLANK(M102),"",K102)</f>
        <v/>
      </c>
      <c r="Y102" s="84" t="str">
        <f>IF(ISBLANK(M102),"",O102)</f>
        <v/>
      </c>
      <c r="Z102" s="84"/>
      <c r="AA102" s="83"/>
      <c r="AB102" s="64"/>
      <c r="AC102" s="87" t="str">
        <f>IF(ISBLANK(E102),"",B102)</f>
        <v/>
      </c>
      <c r="AD102" s="84" t="str">
        <f>IF(ISBLANK(E102),"",F102)</f>
        <v/>
      </c>
      <c r="AE102" s="86"/>
      <c r="AF102" s="86"/>
      <c r="AG102" s="85" t="str">
        <f>IF(ISBLANK(N102),"",K102)</f>
        <v/>
      </c>
      <c r="AH102" s="84" t="str">
        <f>IF(ISBLANK(N102),"",O102)</f>
        <v/>
      </c>
      <c r="AI102" s="84"/>
      <c r="AJ102" s="83"/>
      <c r="AK102" s="64"/>
      <c r="AL102" s="64"/>
      <c r="AM102" s="64"/>
      <c r="AN102" s="64"/>
      <c r="AO102" s="64"/>
      <c r="AP102" s="64"/>
      <c r="AQ102" s="64"/>
      <c r="AR102" s="64"/>
      <c r="AS102" s="64"/>
      <c r="AT102" s="64"/>
      <c r="AU102" s="64"/>
    </row>
    <row r="103" spans="1:47" ht="18" customHeight="1" x14ac:dyDescent="0.3">
      <c r="A103" s="35"/>
      <c r="B103" s="69" t="str">
        <f>B97</f>
        <v>F-07</v>
      </c>
      <c r="C103" s="81" t="str">
        <f>D33</f>
        <v>durable</v>
      </c>
      <c r="D103" s="80"/>
      <c r="E103" s="79"/>
      <c r="F103" s="457"/>
      <c r="G103" s="467"/>
      <c r="H103" s="467"/>
      <c r="I103" s="446"/>
      <c r="J103" s="82"/>
      <c r="K103" s="69" t="str">
        <f>K97</f>
        <v>F-17</v>
      </c>
      <c r="L103" s="81" t="str">
        <f>D33</f>
        <v>durable</v>
      </c>
      <c r="M103" s="80"/>
      <c r="N103" s="79"/>
      <c r="O103" s="457"/>
      <c r="P103" s="467"/>
      <c r="Q103" s="467"/>
      <c r="R103" s="446"/>
      <c r="S103" s="64"/>
      <c r="T103" s="87" t="str">
        <f>IF(ISBLANK(D103),"",B103)</f>
        <v/>
      </c>
      <c r="U103" s="84" t="str">
        <f>IF(ISBLANK(D103),"",F103)</f>
        <v/>
      </c>
      <c r="V103" s="86"/>
      <c r="W103" s="86"/>
      <c r="X103" s="85" t="str">
        <f>IF(ISBLANK(M103),"",K103)</f>
        <v/>
      </c>
      <c r="Y103" s="84" t="str">
        <f>IF(ISBLANK(M103),"",O103)</f>
        <v/>
      </c>
      <c r="Z103" s="84"/>
      <c r="AA103" s="83"/>
      <c r="AB103" s="64"/>
      <c r="AC103" s="87" t="str">
        <f>IF(ISBLANK(E103),"",B103)</f>
        <v/>
      </c>
      <c r="AD103" s="84" t="str">
        <f>IF(ISBLANK(E103),"",F103)</f>
        <v/>
      </c>
      <c r="AE103" s="86"/>
      <c r="AF103" s="86"/>
      <c r="AG103" s="85" t="str">
        <f>IF(ISBLANK(N103),"",K103)</f>
        <v/>
      </c>
      <c r="AH103" s="84" t="str">
        <f>IF(ISBLANK(N103),"",O103)</f>
        <v/>
      </c>
      <c r="AI103" s="84"/>
      <c r="AJ103" s="83"/>
      <c r="AK103" s="64"/>
      <c r="AL103" s="64"/>
      <c r="AM103" s="64"/>
      <c r="AN103" s="64"/>
      <c r="AO103" s="64"/>
      <c r="AP103" s="64"/>
      <c r="AQ103" s="64"/>
      <c r="AR103" s="64"/>
      <c r="AS103" s="64"/>
      <c r="AT103" s="64"/>
      <c r="AU103" s="64"/>
    </row>
    <row r="104" spans="1:47" ht="18" customHeight="1" x14ac:dyDescent="0.3">
      <c r="A104" s="35"/>
      <c r="B104" s="116" t="s">
        <v>52</v>
      </c>
      <c r="C104" s="112" t="str">
        <f>G20</f>
        <v>Soumissionnaire H</v>
      </c>
      <c r="D104" s="111"/>
      <c r="E104" s="110"/>
      <c r="F104" s="110"/>
      <c r="G104" s="110"/>
      <c r="H104" s="110"/>
      <c r="I104" s="109">
        <f>AN64</f>
        <v>1</v>
      </c>
      <c r="J104" s="114"/>
      <c r="K104" s="113" t="s">
        <v>51</v>
      </c>
      <c r="L104" s="112" t="str">
        <f>P20</f>
        <v>Soumissionnaire R</v>
      </c>
      <c r="M104" s="111"/>
      <c r="N104" s="110"/>
      <c r="O104" s="110"/>
      <c r="P104" s="110"/>
      <c r="Q104" s="110"/>
      <c r="R104" s="109">
        <f>AN74</f>
        <v>1</v>
      </c>
      <c r="S104" s="64"/>
      <c r="T104" s="104"/>
      <c r="U104" s="101"/>
      <c r="V104" s="103"/>
      <c r="W104" s="103"/>
      <c r="X104" s="102"/>
      <c r="Y104" s="101"/>
      <c r="Z104" s="101"/>
      <c r="AA104" s="100"/>
      <c r="AB104" s="64"/>
      <c r="AC104" s="104"/>
      <c r="AD104" s="101"/>
      <c r="AE104" s="103"/>
      <c r="AF104" s="103"/>
      <c r="AG104" s="102"/>
      <c r="AH104" s="101"/>
      <c r="AI104" s="101"/>
      <c r="AJ104" s="100"/>
      <c r="AK104" s="64"/>
      <c r="AL104" s="64"/>
      <c r="AM104" s="64"/>
      <c r="AN104" s="64"/>
      <c r="AO104" s="64"/>
      <c r="AP104" s="64"/>
      <c r="AQ104" s="64"/>
      <c r="AR104" s="64"/>
      <c r="AS104" s="64"/>
      <c r="AT104" s="64"/>
      <c r="AU104" s="64"/>
    </row>
    <row r="105" spans="1:47" ht="18" customHeight="1" x14ac:dyDescent="0.3">
      <c r="A105" s="35"/>
      <c r="B105" s="69" t="str">
        <f>B104</f>
        <v>F-08</v>
      </c>
      <c r="C105" s="107" t="s">
        <v>46</v>
      </c>
      <c r="D105" s="106" t="str">
        <f>D41</f>
        <v xml:space="preserve">Conforme </v>
      </c>
      <c r="E105" s="105" t="str">
        <f>E41</f>
        <v>Non Conforme</v>
      </c>
      <c r="F105" s="453" t="s">
        <v>45</v>
      </c>
      <c r="G105" s="453"/>
      <c r="H105" s="453"/>
      <c r="I105" s="454"/>
      <c r="J105" s="108"/>
      <c r="K105" s="69" t="str">
        <f>K104</f>
        <v>F-18</v>
      </c>
      <c r="L105" s="107" t="s">
        <v>46</v>
      </c>
      <c r="M105" s="106" t="str">
        <f>D41</f>
        <v xml:space="preserve">Conforme </v>
      </c>
      <c r="N105" s="105" t="str">
        <f>E41</f>
        <v>Non Conforme</v>
      </c>
      <c r="O105" s="453" t="s">
        <v>45</v>
      </c>
      <c r="P105" s="453"/>
      <c r="Q105" s="453"/>
      <c r="R105" s="454"/>
      <c r="S105" s="64"/>
      <c r="T105" s="104"/>
      <c r="U105" s="101"/>
      <c r="V105" s="103"/>
      <c r="W105" s="103"/>
      <c r="X105" s="102"/>
      <c r="Y105" s="101"/>
      <c r="Z105" s="101"/>
      <c r="AA105" s="100"/>
      <c r="AB105" s="64"/>
      <c r="AC105" s="104"/>
      <c r="AD105" s="101"/>
      <c r="AE105" s="103"/>
      <c r="AF105" s="103"/>
      <c r="AG105" s="102"/>
      <c r="AH105" s="101"/>
      <c r="AI105" s="101"/>
      <c r="AJ105" s="100"/>
      <c r="AK105" s="64"/>
      <c r="AL105" s="64"/>
      <c r="AM105" s="64"/>
      <c r="AN105" s="64"/>
      <c r="AO105" s="64"/>
      <c r="AP105" s="64"/>
      <c r="AQ105" s="64"/>
      <c r="AR105" s="64"/>
      <c r="AS105" s="64"/>
      <c r="AT105" s="64"/>
      <c r="AU105" s="64"/>
    </row>
    <row r="106" spans="1:47" ht="18" customHeight="1" x14ac:dyDescent="0.3">
      <c r="A106" s="35"/>
      <c r="B106" s="69" t="str">
        <f>B104</f>
        <v>F-08</v>
      </c>
      <c r="C106" s="99" t="str">
        <f>D29</f>
        <v>Qualité dossier</v>
      </c>
      <c r="D106" s="98"/>
      <c r="E106" s="97"/>
      <c r="F106" s="468"/>
      <c r="G106" s="408"/>
      <c r="H106" s="408"/>
      <c r="I106" s="469"/>
      <c r="J106" s="82"/>
      <c r="K106" s="69" t="str">
        <f>K104</f>
        <v>F-18</v>
      </c>
      <c r="L106" s="99" t="str">
        <f>D29</f>
        <v>Qualité dossier</v>
      </c>
      <c r="M106" s="98"/>
      <c r="N106" s="97"/>
      <c r="O106" s="468"/>
      <c r="P106" s="408"/>
      <c r="Q106" s="408"/>
      <c r="R106" s="469"/>
      <c r="S106" s="64"/>
      <c r="T106" s="87" t="str">
        <f>IF(ISBLANK(D106),"",B106)</f>
        <v/>
      </c>
      <c r="U106" s="84" t="str">
        <f>IF(ISBLANK(D106),"",F106)</f>
        <v/>
      </c>
      <c r="V106" s="86"/>
      <c r="W106" s="86"/>
      <c r="X106" s="85" t="str">
        <f>IF(ISBLANK(M106),"",K106)</f>
        <v/>
      </c>
      <c r="Y106" s="84" t="str">
        <f>IF(ISBLANK(M106),"",O106)</f>
        <v/>
      </c>
      <c r="Z106" s="84"/>
      <c r="AA106" s="83"/>
      <c r="AB106" s="64"/>
      <c r="AC106" s="87" t="str">
        <f>IF(ISBLANK(E106),"",B106)</f>
        <v/>
      </c>
      <c r="AD106" s="84" t="str">
        <f>IF(ISBLANK(E106),"",F106)</f>
        <v/>
      </c>
      <c r="AE106" s="86"/>
      <c r="AF106" s="86"/>
      <c r="AG106" s="85" t="str">
        <f>IF(ISBLANK(N106),"",K106)</f>
        <v/>
      </c>
      <c r="AH106" s="84" t="str">
        <f>IF(ISBLANK(N106),"",O106)</f>
        <v/>
      </c>
      <c r="AI106" s="84"/>
      <c r="AJ106" s="83"/>
      <c r="AK106" s="64"/>
      <c r="AL106" s="64"/>
      <c r="AM106" s="64"/>
      <c r="AN106" s="64"/>
      <c r="AO106" s="64"/>
      <c r="AP106" s="64"/>
      <c r="AQ106" s="64"/>
      <c r="AR106" s="64"/>
      <c r="AS106" s="64"/>
      <c r="AT106" s="64"/>
      <c r="AU106" s="64"/>
    </row>
    <row r="107" spans="1:47" ht="18" customHeight="1" x14ac:dyDescent="0.3">
      <c r="A107" s="35"/>
      <c r="B107" s="69" t="str">
        <f>B104</f>
        <v>F-08</v>
      </c>
      <c r="C107" s="93" t="str">
        <f>D30</f>
        <v>logistique</v>
      </c>
      <c r="D107" s="92"/>
      <c r="E107" s="91"/>
      <c r="F107" s="452"/>
      <c r="G107" s="403"/>
      <c r="H107" s="403"/>
      <c r="I107" s="438"/>
      <c r="J107" s="82"/>
      <c r="K107" s="69" t="str">
        <f>K104</f>
        <v>F-18</v>
      </c>
      <c r="L107" s="93" t="str">
        <f>D30</f>
        <v>logistique</v>
      </c>
      <c r="M107" s="92"/>
      <c r="N107" s="91"/>
      <c r="O107" s="452"/>
      <c r="P107" s="403"/>
      <c r="Q107" s="403"/>
      <c r="R107" s="438"/>
      <c r="S107" s="64"/>
      <c r="T107" s="87" t="str">
        <f>IF(ISBLANK(D107),"",B107)</f>
        <v/>
      </c>
      <c r="U107" s="84" t="str">
        <f>IF(ISBLANK(D107),"",F107)</f>
        <v/>
      </c>
      <c r="V107" s="86"/>
      <c r="W107" s="86"/>
      <c r="X107" s="85" t="str">
        <f>IF(ISBLANK(M107),"",K107)</f>
        <v/>
      </c>
      <c r="Y107" s="84" t="str">
        <f>IF(ISBLANK(M107),"",O107)</f>
        <v/>
      </c>
      <c r="Z107" s="84"/>
      <c r="AA107" s="83"/>
      <c r="AB107" s="64"/>
      <c r="AC107" s="87" t="str">
        <f>IF(ISBLANK(E107),"",B107)</f>
        <v/>
      </c>
      <c r="AD107" s="84" t="str">
        <f>IF(ISBLANK(E107),"",F107)</f>
        <v/>
      </c>
      <c r="AE107" s="86"/>
      <c r="AF107" s="86"/>
      <c r="AG107" s="85" t="str">
        <f>IF(ISBLANK(N107),"",K107)</f>
        <v/>
      </c>
      <c r="AH107" s="84" t="str">
        <f>IF(ISBLANK(N107),"",O107)</f>
        <v/>
      </c>
      <c r="AI107" s="84"/>
      <c r="AJ107" s="83"/>
      <c r="AK107" s="64"/>
      <c r="AL107" s="64"/>
      <c r="AM107" s="64"/>
      <c r="AN107" s="64"/>
      <c r="AO107" s="64"/>
      <c r="AP107" s="64"/>
      <c r="AQ107" s="64"/>
      <c r="AR107" s="64"/>
      <c r="AS107" s="64"/>
      <c r="AT107" s="64"/>
      <c r="AU107" s="64"/>
    </row>
    <row r="108" spans="1:47" ht="18" customHeight="1" x14ac:dyDescent="0.3">
      <c r="A108" s="35"/>
      <c r="B108" s="69" t="str">
        <f>B104</f>
        <v>F-08</v>
      </c>
      <c r="C108" s="93" t="str">
        <f>D31</f>
        <v>hygiène</v>
      </c>
      <c r="D108" s="92"/>
      <c r="E108" s="91"/>
      <c r="F108" s="452"/>
      <c r="G108" s="403"/>
      <c r="H108" s="403"/>
      <c r="I108" s="438"/>
      <c r="J108" s="82"/>
      <c r="K108" s="69" t="str">
        <f>K104</f>
        <v>F-18</v>
      </c>
      <c r="L108" s="93" t="str">
        <f>D31</f>
        <v>hygiène</v>
      </c>
      <c r="M108" s="92"/>
      <c r="N108" s="91"/>
      <c r="O108" s="452"/>
      <c r="P108" s="403"/>
      <c r="Q108" s="403"/>
      <c r="R108" s="438"/>
      <c r="S108" s="64"/>
      <c r="T108" s="87" t="str">
        <f>IF(ISBLANK(D108),"",B108)</f>
        <v/>
      </c>
      <c r="U108" s="84" t="str">
        <f>IF(ISBLANK(D108),"",F108)</f>
        <v/>
      </c>
      <c r="V108" s="86"/>
      <c r="W108" s="86"/>
      <c r="X108" s="85" t="str">
        <f>IF(ISBLANK(M108),"",K108)</f>
        <v/>
      </c>
      <c r="Y108" s="84" t="str">
        <f>IF(ISBLANK(M108),"",O108)</f>
        <v/>
      </c>
      <c r="Z108" s="84"/>
      <c r="AA108" s="83"/>
      <c r="AB108" s="64"/>
      <c r="AC108" s="87" t="str">
        <f>IF(ISBLANK(E108),"",B108)</f>
        <v/>
      </c>
      <c r="AD108" s="84" t="str">
        <f>IF(ISBLANK(E108),"",F108)</f>
        <v/>
      </c>
      <c r="AE108" s="86"/>
      <c r="AF108" s="86"/>
      <c r="AG108" s="85" t="str">
        <f>IF(ISBLANK(N108),"",K108)</f>
        <v/>
      </c>
      <c r="AH108" s="84" t="str">
        <f>IF(ISBLANK(N108),"",O108)</f>
        <v/>
      </c>
      <c r="AI108" s="84"/>
      <c r="AJ108" s="83"/>
      <c r="AK108" s="64"/>
      <c r="AL108" s="64"/>
      <c r="AM108" s="64"/>
      <c r="AN108" s="64"/>
      <c r="AO108" s="64"/>
      <c r="AP108" s="64"/>
      <c r="AQ108" s="64"/>
      <c r="AR108" s="64"/>
      <c r="AS108" s="64"/>
      <c r="AT108" s="64"/>
      <c r="AU108" s="64"/>
    </row>
    <row r="109" spans="1:47" ht="18" customHeight="1" x14ac:dyDescent="0.3">
      <c r="A109" s="35"/>
      <c r="B109" s="69" t="str">
        <f>B104</f>
        <v>F-08</v>
      </c>
      <c r="C109" s="93" t="str">
        <f>D32</f>
        <v>prix</v>
      </c>
      <c r="D109" s="92"/>
      <c r="E109" s="91"/>
      <c r="F109" s="452"/>
      <c r="G109" s="403"/>
      <c r="H109" s="403"/>
      <c r="I109" s="438"/>
      <c r="J109" s="82"/>
      <c r="K109" s="69" t="str">
        <f>K104</f>
        <v>F-18</v>
      </c>
      <c r="L109" s="93" t="str">
        <f>D32</f>
        <v>prix</v>
      </c>
      <c r="M109" s="92"/>
      <c r="N109" s="91"/>
      <c r="O109" s="452"/>
      <c r="P109" s="403"/>
      <c r="Q109" s="403"/>
      <c r="R109" s="438"/>
      <c r="S109" s="64"/>
      <c r="T109" s="87" t="str">
        <f>IF(ISBLANK(D109),"",B109)</f>
        <v/>
      </c>
      <c r="U109" s="84" t="str">
        <f>IF(ISBLANK(D109),"",F109)</f>
        <v/>
      </c>
      <c r="V109" s="86"/>
      <c r="W109" s="86"/>
      <c r="X109" s="85" t="str">
        <f>IF(ISBLANK(M109),"",K109)</f>
        <v/>
      </c>
      <c r="Y109" s="84" t="str">
        <f>IF(ISBLANK(M109),"",O109)</f>
        <v/>
      </c>
      <c r="Z109" s="84"/>
      <c r="AA109" s="83"/>
      <c r="AB109" s="64"/>
      <c r="AC109" s="87" t="str">
        <f>IF(ISBLANK(E109),"",B109)</f>
        <v/>
      </c>
      <c r="AD109" s="84" t="str">
        <f>IF(ISBLANK(E109),"",F109)</f>
        <v/>
      </c>
      <c r="AE109" s="86"/>
      <c r="AF109" s="86"/>
      <c r="AG109" s="85" t="str">
        <f>IF(ISBLANK(N109),"",K109)</f>
        <v/>
      </c>
      <c r="AH109" s="84" t="str">
        <f>IF(ISBLANK(N109),"",O109)</f>
        <v/>
      </c>
      <c r="AI109" s="84"/>
      <c r="AJ109" s="83"/>
      <c r="AK109" s="64"/>
      <c r="AL109" s="64"/>
      <c r="AM109" s="64"/>
      <c r="AN109" s="64"/>
      <c r="AO109" s="64"/>
      <c r="AP109" s="64"/>
      <c r="AQ109" s="64"/>
      <c r="AR109" s="64"/>
      <c r="AS109" s="64"/>
      <c r="AT109" s="64"/>
      <c r="AU109" s="64"/>
    </row>
    <row r="110" spans="1:47" ht="18" customHeight="1" x14ac:dyDescent="0.3">
      <c r="A110" s="35"/>
      <c r="B110" s="69" t="str">
        <f>B104</f>
        <v>F-08</v>
      </c>
      <c r="C110" s="81" t="str">
        <f>D33</f>
        <v>durable</v>
      </c>
      <c r="D110" s="80"/>
      <c r="E110" s="79"/>
      <c r="F110" s="457"/>
      <c r="G110" s="467"/>
      <c r="H110" s="467"/>
      <c r="I110" s="446"/>
      <c r="J110" s="82"/>
      <c r="K110" s="69" t="str">
        <f>K104</f>
        <v>F-18</v>
      </c>
      <c r="L110" s="81" t="str">
        <f>D33</f>
        <v>durable</v>
      </c>
      <c r="M110" s="80"/>
      <c r="N110" s="79"/>
      <c r="O110" s="457"/>
      <c r="P110" s="467"/>
      <c r="Q110" s="467"/>
      <c r="R110" s="446"/>
      <c r="S110" s="64"/>
      <c r="T110" s="87" t="str">
        <f>IF(ISBLANK(D110),"",B110)</f>
        <v/>
      </c>
      <c r="U110" s="84" t="str">
        <f>IF(ISBLANK(D110),"",F110)</f>
        <v/>
      </c>
      <c r="V110" s="86"/>
      <c r="W110" s="86"/>
      <c r="X110" s="85" t="str">
        <f>IF(ISBLANK(M110),"",K110)</f>
        <v/>
      </c>
      <c r="Y110" s="84" t="str">
        <f>IF(ISBLANK(M110),"",O110)</f>
        <v/>
      </c>
      <c r="Z110" s="84"/>
      <c r="AA110" s="83"/>
      <c r="AB110" s="64"/>
      <c r="AC110" s="87" t="str">
        <f>IF(ISBLANK(E110),"",B110)</f>
        <v/>
      </c>
      <c r="AD110" s="84" t="str">
        <f>IF(ISBLANK(E110),"",F110)</f>
        <v/>
      </c>
      <c r="AE110" s="86"/>
      <c r="AF110" s="86"/>
      <c r="AG110" s="85" t="str">
        <f>IF(ISBLANK(N110),"",K110)</f>
        <v/>
      </c>
      <c r="AH110" s="84" t="str">
        <f>IF(ISBLANK(N110),"",O110)</f>
        <v/>
      </c>
      <c r="AI110" s="84"/>
      <c r="AJ110" s="83"/>
      <c r="AK110" s="64"/>
      <c r="AL110" s="64"/>
      <c r="AM110" s="64"/>
      <c r="AN110" s="64"/>
      <c r="AO110" s="64"/>
      <c r="AP110" s="64"/>
      <c r="AQ110" s="64"/>
      <c r="AR110" s="64"/>
      <c r="AS110" s="64"/>
      <c r="AT110" s="64"/>
      <c r="AU110" s="64"/>
    </row>
    <row r="111" spans="1:47" ht="18" customHeight="1" x14ac:dyDescent="0.3">
      <c r="A111" s="35"/>
      <c r="B111" s="116" t="s">
        <v>50</v>
      </c>
      <c r="C111" s="112" t="str">
        <f>G21</f>
        <v>Soumissionnaire I</v>
      </c>
      <c r="D111" s="111"/>
      <c r="E111" s="110"/>
      <c r="F111" s="110"/>
      <c r="G111" s="110"/>
      <c r="H111" s="110"/>
      <c r="I111" s="109">
        <f>AN65</f>
        <v>1</v>
      </c>
      <c r="J111" s="114"/>
      <c r="K111" s="113" t="s">
        <v>49</v>
      </c>
      <c r="L111" s="112" t="str">
        <f>P21</f>
        <v>Soumissionnaire S</v>
      </c>
      <c r="M111" s="111"/>
      <c r="N111" s="110"/>
      <c r="O111" s="110"/>
      <c r="P111" s="110"/>
      <c r="Q111" s="110"/>
      <c r="R111" s="109">
        <f>AN75</f>
        <v>1</v>
      </c>
      <c r="S111" s="64"/>
      <c r="T111" s="104"/>
      <c r="U111" s="101"/>
      <c r="V111" s="103"/>
      <c r="W111" s="103"/>
      <c r="X111" s="102"/>
      <c r="Y111" s="101"/>
      <c r="Z111" s="101"/>
      <c r="AA111" s="100"/>
      <c r="AB111" s="64"/>
      <c r="AC111" s="104"/>
      <c r="AD111" s="101"/>
      <c r="AE111" s="103"/>
      <c r="AF111" s="103"/>
      <c r="AG111" s="102"/>
      <c r="AH111" s="101"/>
      <c r="AI111" s="101"/>
      <c r="AJ111" s="100"/>
      <c r="AK111" s="64"/>
      <c r="AL111" s="64"/>
      <c r="AM111" s="64"/>
      <c r="AN111" s="64"/>
      <c r="AO111" s="64"/>
      <c r="AP111" s="64"/>
      <c r="AQ111" s="64"/>
      <c r="AR111" s="64"/>
      <c r="AS111" s="64"/>
      <c r="AT111" s="64"/>
      <c r="AU111" s="64"/>
    </row>
    <row r="112" spans="1:47" ht="18" customHeight="1" x14ac:dyDescent="0.3">
      <c r="A112" s="35"/>
      <c r="B112" s="69" t="str">
        <f>B111</f>
        <v>F-09</v>
      </c>
      <c r="C112" s="107" t="s">
        <v>46</v>
      </c>
      <c r="D112" s="106" t="str">
        <f>D41</f>
        <v xml:space="preserve">Conforme </v>
      </c>
      <c r="E112" s="105" t="str">
        <f>E41</f>
        <v>Non Conforme</v>
      </c>
      <c r="F112" s="453" t="s">
        <v>45</v>
      </c>
      <c r="G112" s="453"/>
      <c r="H112" s="453"/>
      <c r="I112" s="454"/>
      <c r="J112" s="108"/>
      <c r="K112" s="69" t="str">
        <f>K111</f>
        <v>F-19</v>
      </c>
      <c r="L112" s="107" t="s">
        <v>46</v>
      </c>
      <c r="M112" s="106" t="str">
        <f>D41</f>
        <v xml:space="preserve">Conforme </v>
      </c>
      <c r="N112" s="105" t="str">
        <f>E41</f>
        <v>Non Conforme</v>
      </c>
      <c r="O112" s="453" t="s">
        <v>45</v>
      </c>
      <c r="P112" s="453"/>
      <c r="Q112" s="453"/>
      <c r="R112" s="454"/>
      <c r="S112" s="64"/>
      <c r="T112" s="104"/>
      <c r="U112" s="101"/>
      <c r="V112" s="103"/>
      <c r="W112" s="103"/>
      <c r="X112" s="102"/>
      <c r="Y112" s="101"/>
      <c r="Z112" s="101"/>
      <c r="AA112" s="100"/>
      <c r="AB112" s="64"/>
      <c r="AC112" s="104"/>
      <c r="AD112" s="101"/>
      <c r="AE112" s="103"/>
      <c r="AF112" s="103"/>
      <c r="AG112" s="102"/>
      <c r="AH112" s="101"/>
      <c r="AI112" s="101"/>
      <c r="AJ112" s="100"/>
      <c r="AK112" s="64"/>
      <c r="AL112" s="64"/>
      <c r="AM112" s="64"/>
      <c r="AN112" s="64"/>
      <c r="AO112" s="64"/>
      <c r="AP112" s="64"/>
      <c r="AQ112" s="64"/>
      <c r="AR112" s="64"/>
      <c r="AS112" s="64"/>
      <c r="AT112" s="64"/>
      <c r="AU112" s="64"/>
    </row>
    <row r="113" spans="1:47" ht="18" customHeight="1" x14ac:dyDescent="0.3">
      <c r="A113" s="35"/>
      <c r="B113" s="69" t="str">
        <f>B111</f>
        <v>F-09</v>
      </c>
      <c r="C113" s="99" t="str">
        <f>D29</f>
        <v>Qualité dossier</v>
      </c>
      <c r="D113" s="98"/>
      <c r="E113" s="97"/>
      <c r="F113" s="468"/>
      <c r="G113" s="408"/>
      <c r="H113" s="408"/>
      <c r="I113" s="469"/>
      <c r="J113" s="82"/>
      <c r="K113" s="69" t="str">
        <f>K111</f>
        <v>F-19</v>
      </c>
      <c r="L113" s="99" t="str">
        <f>D29</f>
        <v>Qualité dossier</v>
      </c>
      <c r="M113" s="98"/>
      <c r="N113" s="97"/>
      <c r="O113" s="468"/>
      <c r="P113" s="408"/>
      <c r="Q113" s="408"/>
      <c r="R113" s="469"/>
      <c r="S113" s="64"/>
      <c r="T113" s="87" t="str">
        <f>IF(ISBLANK(D113),"",B113)</f>
        <v/>
      </c>
      <c r="U113" s="84" t="str">
        <f>IF(ISBLANK(D113),"",F113)</f>
        <v/>
      </c>
      <c r="V113" s="86"/>
      <c r="W113" s="86"/>
      <c r="X113" s="85" t="str">
        <f>IF(ISBLANK(M113),"",K113)</f>
        <v/>
      </c>
      <c r="Y113" s="84" t="str">
        <f>IF(ISBLANK(M113),"",O113)</f>
        <v/>
      </c>
      <c r="Z113" s="84"/>
      <c r="AA113" s="83"/>
      <c r="AB113" s="64"/>
      <c r="AC113" s="87" t="str">
        <f>IF(ISBLANK(E113),"",B113)</f>
        <v/>
      </c>
      <c r="AD113" s="84" t="str">
        <f>IF(ISBLANK(E113),"",F113)</f>
        <v/>
      </c>
      <c r="AE113" s="86"/>
      <c r="AF113" s="86"/>
      <c r="AG113" s="85" t="str">
        <f>IF(ISBLANK(N113),"",K113)</f>
        <v/>
      </c>
      <c r="AH113" s="84" t="str">
        <f>IF(ISBLANK(N113),"",O113)</f>
        <v/>
      </c>
      <c r="AI113" s="84"/>
      <c r="AJ113" s="83"/>
      <c r="AK113" s="64"/>
      <c r="AL113" s="64"/>
      <c r="AM113" s="64"/>
      <c r="AN113" s="64"/>
      <c r="AO113" s="64"/>
      <c r="AP113" s="64"/>
      <c r="AQ113" s="64"/>
      <c r="AR113" s="64"/>
      <c r="AS113" s="64"/>
      <c r="AT113" s="64"/>
      <c r="AU113" s="64"/>
    </row>
    <row r="114" spans="1:47" ht="18" customHeight="1" x14ac:dyDescent="0.3">
      <c r="A114" s="35"/>
      <c r="B114" s="69" t="str">
        <f>B111</f>
        <v>F-09</v>
      </c>
      <c r="C114" s="93" t="str">
        <f>D30</f>
        <v>logistique</v>
      </c>
      <c r="D114" s="92"/>
      <c r="E114" s="91"/>
      <c r="F114" s="452"/>
      <c r="G114" s="403"/>
      <c r="H114" s="403"/>
      <c r="I114" s="438"/>
      <c r="J114" s="82"/>
      <c r="K114" s="69" t="str">
        <f>K111</f>
        <v>F-19</v>
      </c>
      <c r="L114" s="93" t="str">
        <f>D30</f>
        <v>logistique</v>
      </c>
      <c r="M114" s="92"/>
      <c r="N114" s="91"/>
      <c r="O114" s="452"/>
      <c r="P114" s="403"/>
      <c r="Q114" s="403"/>
      <c r="R114" s="438"/>
      <c r="S114" s="64"/>
      <c r="T114" s="87" t="str">
        <f>IF(ISBLANK(D114),"",B114)</f>
        <v/>
      </c>
      <c r="U114" s="84" t="str">
        <f>IF(ISBLANK(D114),"",F114)</f>
        <v/>
      </c>
      <c r="V114" s="86"/>
      <c r="W114" s="86"/>
      <c r="X114" s="85" t="str">
        <f>IF(ISBLANK(M114),"",K114)</f>
        <v/>
      </c>
      <c r="Y114" s="84" t="str">
        <f>IF(ISBLANK(M114),"",O114)</f>
        <v/>
      </c>
      <c r="Z114" s="84"/>
      <c r="AA114" s="83"/>
      <c r="AB114" s="64"/>
      <c r="AC114" s="87" t="str">
        <f>IF(ISBLANK(E114),"",B114)</f>
        <v/>
      </c>
      <c r="AD114" s="84" t="str">
        <f>IF(ISBLANK(E114),"",F114)</f>
        <v/>
      </c>
      <c r="AE114" s="86"/>
      <c r="AF114" s="86"/>
      <c r="AG114" s="85" t="str">
        <f>IF(ISBLANK(N114),"",K114)</f>
        <v/>
      </c>
      <c r="AH114" s="84" t="str">
        <f>IF(ISBLANK(N114),"",O114)</f>
        <v/>
      </c>
      <c r="AI114" s="84"/>
      <c r="AJ114" s="83"/>
      <c r="AK114" s="64"/>
      <c r="AL114" s="64"/>
      <c r="AM114" s="64"/>
      <c r="AN114" s="64"/>
      <c r="AO114" s="64"/>
      <c r="AP114" s="64"/>
      <c r="AQ114" s="64"/>
      <c r="AR114" s="64"/>
      <c r="AS114" s="64"/>
      <c r="AT114" s="64"/>
      <c r="AU114" s="64"/>
    </row>
    <row r="115" spans="1:47" ht="18" customHeight="1" x14ac:dyDescent="0.3">
      <c r="A115" s="35"/>
      <c r="B115" s="69" t="str">
        <f>B111</f>
        <v>F-09</v>
      </c>
      <c r="C115" s="93" t="str">
        <f>D31</f>
        <v>hygiène</v>
      </c>
      <c r="D115" s="92"/>
      <c r="E115" s="91"/>
      <c r="F115" s="452"/>
      <c r="G115" s="403"/>
      <c r="H115" s="403"/>
      <c r="I115" s="438"/>
      <c r="J115" s="82"/>
      <c r="K115" s="69" t="str">
        <f>K111</f>
        <v>F-19</v>
      </c>
      <c r="L115" s="93" t="str">
        <f>D31</f>
        <v>hygiène</v>
      </c>
      <c r="M115" s="92"/>
      <c r="N115" s="91"/>
      <c r="O115" s="452"/>
      <c r="P115" s="403"/>
      <c r="Q115" s="403"/>
      <c r="R115" s="438"/>
      <c r="S115" s="64"/>
      <c r="T115" s="87" t="str">
        <f>IF(ISBLANK(D115),"",B115)</f>
        <v/>
      </c>
      <c r="U115" s="84" t="str">
        <f>IF(ISBLANK(D115),"",F115)</f>
        <v/>
      </c>
      <c r="V115" s="86"/>
      <c r="W115" s="86"/>
      <c r="X115" s="85" t="str">
        <f>IF(ISBLANK(M115),"",K115)</f>
        <v/>
      </c>
      <c r="Y115" s="84" t="str">
        <f>IF(ISBLANK(M115),"",O115)</f>
        <v/>
      </c>
      <c r="Z115" s="84"/>
      <c r="AA115" s="83"/>
      <c r="AB115" s="64"/>
      <c r="AC115" s="87" t="str">
        <f>IF(ISBLANK(E115),"",B115)</f>
        <v/>
      </c>
      <c r="AD115" s="84" t="str">
        <f>IF(ISBLANK(E115),"",F115)</f>
        <v/>
      </c>
      <c r="AE115" s="86"/>
      <c r="AF115" s="86"/>
      <c r="AG115" s="85" t="str">
        <f>IF(ISBLANK(N115),"",K115)</f>
        <v/>
      </c>
      <c r="AH115" s="84" t="str">
        <f>IF(ISBLANK(N115),"",O115)</f>
        <v/>
      </c>
      <c r="AI115" s="84"/>
      <c r="AJ115" s="83"/>
      <c r="AK115" s="64"/>
      <c r="AL115" s="64"/>
      <c r="AM115" s="64"/>
      <c r="AN115" s="64"/>
      <c r="AO115" s="64"/>
      <c r="AP115" s="64"/>
      <c r="AQ115" s="64"/>
      <c r="AR115" s="64"/>
      <c r="AS115" s="64"/>
      <c r="AT115" s="64"/>
      <c r="AU115" s="64"/>
    </row>
    <row r="116" spans="1:47" ht="18" customHeight="1" x14ac:dyDescent="0.3">
      <c r="A116" s="35"/>
      <c r="B116" s="69" t="str">
        <f>B111</f>
        <v>F-09</v>
      </c>
      <c r="C116" s="93" t="str">
        <f>D32</f>
        <v>prix</v>
      </c>
      <c r="D116" s="92"/>
      <c r="E116" s="91"/>
      <c r="F116" s="452"/>
      <c r="G116" s="403"/>
      <c r="H116" s="403"/>
      <c r="I116" s="438"/>
      <c r="J116" s="82"/>
      <c r="K116" s="69" t="str">
        <f>K111</f>
        <v>F-19</v>
      </c>
      <c r="L116" s="93" t="str">
        <f>D32</f>
        <v>prix</v>
      </c>
      <c r="M116" s="92"/>
      <c r="N116" s="91"/>
      <c r="O116" s="452"/>
      <c r="P116" s="403"/>
      <c r="Q116" s="403"/>
      <c r="R116" s="438"/>
      <c r="S116" s="64"/>
      <c r="T116" s="87" t="str">
        <f>IF(ISBLANK(D116),"",B116)</f>
        <v/>
      </c>
      <c r="U116" s="84" t="str">
        <f>IF(ISBLANK(D116),"",F116)</f>
        <v/>
      </c>
      <c r="V116" s="86"/>
      <c r="W116" s="86"/>
      <c r="X116" s="85" t="str">
        <f>IF(ISBLANK(M116),"",K116)</f>
        <v/>
      </c>
      <c r="Y116" s="84" t="str">
        <f>IF(ISBLANK(M116),"",O116)</f>
        <v/>
      </c>
      <c r="Z116" s="84"/>
      <c r="AA116" s="83"/>
      <c r="AB116" s="64"/>
      <c r="AC116" s="87" t="str">
        <f>IF(ISBLANK(E116),"",B116)</f>
        <v/>
      </c>
      <c r="AD116" s="84" t="str">
        <f>IF(ISBLANK(E116),"",F116)</f>
        <v/>
      </c>
      <c r="AE116" s="86"/>
      <c r="AF116" s="86"/>
      <c r="AG116" s="85" t="str">
        <f>IF(ISBLANK(N116),"",K116)</f>
        <v/>
      </c>
      <c r="AH116" s="84" t="str">
        <f>IF(ISBLANK(N116),"",O116)</f>
        <v/>
      </c>
      <c r="AI116" s="84"/>
      <c r="AJ116" s="83"/>
      <c r="AK116" s="64"/>
      <c r="AL116" s="64"/>
      <c r="AM116" s="64"/>
      <c r="AN116" s="64"/>
      <c r="AO116" s="64"/>
      <c r="AP116" s="64"/>
      <c r="AQ116" s="64"/>
      <c r="AR116" s="64"/>
      <c r="AS116" s="64"/>
      <c r="AT116" s="64"/>
      <c r="AU116" s="64"/>
    </row>
    <row r="117" spans="1:47" ht="18" customHeight="1" x14ac:dyDescent="0.3">
      <c r="A117" s="35"/>
      <c r="B117" s="69" t="str">
        <f>B111</f>
        <v>F-09</v>
      </c>
      <c r="C117" s="81" t="str">
        <f>D33</f>
        <v>durable</v>
      </c>
      <c r="D117" s="80"/>
      <c r="E117" s="79"/>
      <c r="F117" s="457"/>
      <c r="G117" s="467"/>
      <c r="H117" s="467"/>
      <c r="I117" s="446"/>
      <c r="J117" s="82"/>
      <c r="K117" s="69" t="str">
        <f>K111</f>
        <v>F-19</v>
      </c>
      <c r="L117" s="81" t="str">
        <f>D33</f>
        <v>durable</v>
      </c>
      <c r="M117" s="80"/>
      <c r="N117" s="79"/>
      <c r="O117" s="457"/>
      <c r="P117" s="467"/>
      <c r="Q117" s="467"/>
      <c r="R117" s="446"/>
      <c r="S117" s="64"/>
      <c r="T117" s="87" t="str">
        <f>IF(ISBLANK(D117),"",B117)</f>
        <v/>
      </c>
      <c r="U117" s="84" t="str">
        <f>IF(ISBLANK(D117),"",F117)</f>
        <v/>
      </c>
      <c r="V117" s="86"/>
      <c r="W117" s="86"/>
      <c r="X117" s="85" t="str">
        <f>IF(ISBLANK(M117),"",K117)</f>
        <v/>
      </c>
      <c r="Y117" s="84" t="str">
        <f>IF(ISBLANK(M117),"",O117)</f>
        <v/>
      </c>
      <c r="Z117" s="84"/>
      <c r="AA117" s="83"/>
      <c r="AB117" s="64"/>
      <c r="AC117" s="87" t="str">
        <f>IF(ISBLANK(E117),"",B117)</f>
        <v/>
      </c>
      <c r="AD117" s="84" t="str">
        <f>IF(ISBLANK(E117),"",F117)</f>
        <v/>
      </c>
      <c r="AE117" s="86"/>
      <c r="AF117" s="86"/>
      <c r="AG117" s="85" t="str">
        <f>IF(ISBLANK(N117),"",K117)</f>
        <v/>
      </c>
      <c r="AH117" s="84" t="str">
        <f>IF(ISBLANK(N117),"",O117)</f>
        <v/>
      </c>
      <c r="AI117" s="84"/>
      <c r="AJ117" s="83"/>
      <c r="AK117" s="64"/>
      <c r="AL117" s="64"/>
      <c r="AM117" s="64"/>
      <c r="AN117" s="64"/>
      <c r="AO117" s="64"/>
      <c r="AP117" s="64"/>
      <c r="AQ117" s="64"/>
      <c r="AR117" s="64"/>
      <c r="AS117" s="64"/>
      <c r="AT117" s="64"/>
      <c r="AU117" s="64"/>
    </row>
    <row r="118" spans="1:47" ht="18" customHeight="1" x14ac:dyDescent="0.3">
      <c r="A118" s="35"/>
      <c r="B118" s="115" t="s">
        <v>48</v>
      </c>
      <c r="C118" s="112" t="str">
        <f>G22</f>
        <v>Soumissionnaire J</v>
      </c>
      <c r="D118" s="111"/>
      <c r="E118" s="110"/>
      <c r="F118" s="110"/>
      <c r="G118" s="110"/>
      <c r="H118" s="110"/>
      <c r="I118" s="109">
        <f>AN66</f>
        <v>1</v>
      </c>
      <c r="J118" s="114"/>
      <c r="K118" s="113" t="s">
        <v>47</v>
      </c>
      <c r="L118" s="112" t="str">
        <f>P22</f>
        <v>Soumissionnaire T</v>
      </c>
      <c r="M118" s="111"/>
      <c r="N118" s="110"/>
      <c r="O118" s="110"/>
      <c r="P118" s="110"/>
      <c r="Q118" s="110"/>
      <c r="R118" s="109">
        <f>AN76</f>
        <v>1</v>
      </c>
      <c r="S118" s="64"/>
      <c r="T118" s="104"/>
      <c r="U118" s="101"/>
      <c r="V118" s="103"/>
      <c r="W118" s="103"/>
      <c r="X118" s="102"/>
      <c r="Y118" s="101"/>
      <c r="Z118" s="101"/>
      <c r="AA118" s="100"/>
      <c r="AB118" s="64"/>
      <c r="AC118" s="104"/>
      <c r="AD118" s="101"/>
      <c r="AE118" s="103"/>
      <c r="AF118" s="103"/>
      <c r="AG118" s="102"/>
      <c r="AH118" s="101"/>
      <c r="AI118" s="101"/>
      <c r="AJ118" s="100"/>
      <c r="AK118" s="64"/>
      <c r="AL118" s="64"/>
      <c r="AM118" s="64"/>
      <c r="AN118" s="64"/>
      <c r="AO118" s="64"/>
      <c r="AP118" s="64"/>
      <c r="AQ118" s="64"/>
      <c r="AR118" s="64"/>
      <c r="AS118" s="64"/>
      <c r="AT118" s="64"/>
      <c r="AU118" s="64"/>
    </row>
    <row r="119" spans="1:47" ht="18" customHeight="1" x14ac:dyDescent="0.3">
      <c r="A119" s="35"/>
      <c r="B119" s="69" t="str">
        <f>B118</f>
        <v>F-10</v>
      </c>
      <c r="C119" s="107" t="s">
        <v>46</v>
      </c>
      <c r="D119" s="106" t="str">
        <f>D41</f>
        <v xml:space="preserve">Conforme </v>
      </c>
      <c r="E119" s="105" t="str">
        <f>E41</f>
        <v>Non Conforme</v>
      </c>
      <c r="F119" s="453" t="s">
        <v>45</v>
      </c>
      <c r="G119" s="453"/>
      <c r="H119" s="453"/>
      <c r="I119" s="454"/>
      <c r="J119" s="108"/>
      <c r="K119" s="69" t="str">
        <f>K118</f>
        <v>F-20</v>
      </c>
      <c r="L119" s="107" t="s">
        <v>46</v>
      </c>
      <c r="M119" s="106" t="str">
        <f>D41</f>
        <v xml:space="preserve">Conforme </v>
      </c>
      <c r="N119" s="105" t="str">
        <f>E41</f>
        <v>Non Conforme</v>
      </c>
      <c r="O119" s="453" t="s">
        <v>45</v>
      </c>
      <c r="P119" s="453"/>
      <c r="Q119" s="453"/>
      <c r="R119" s="454"/>
      <c r="S119" s="64"/>
      <c r="T119" s="104"/>
      <c r="U119" s="101"/>
      <c r="V119" s="103"/>
      <c r="W119" s="103"/>
      <c r="X119" s="102"/>
      <c r="Y119" s="101"/>
      <c r="Z119" s="101"/>
      <c r="AA119" s="100"/>
      <c r="AB119" s="64"/>
      <c r="AC119" s="104"/>
      <c r="AD119" s="101"/>
      <c r="AE119" s="103"/>
      <c r="AF119" s="103"/>
      <c r="AG119" s="102"/>
      <c r="AH119" s="101"/>
      <c r="AI119" s="101"/>
      <c r="AJ119" s="100"/>
      <c r="AK119" s="64"/>
      <c r="AL119" s="64"/>
      <c r="AM119" s="64"/>
      <c r="AN119" s="64"/>
      <c r="AO119" s="64"/>
      <c r="AP119" s="64"/>
      <c r="AQ119" s="64"/>
      <c r="AR119" s="64"/>
      <c r="AS119" s="64"/>
      <c r="AT119" s="64"/>
      <c r="AU119" s="64"/>
    </row>
    <row r="120" spans="1:47" ht="18" customHeight="1" x14ac:dyDescent="0.3">
      <c r="A120" s="35"/>
      <c r="B120" s="69" t="str">
        <f>B118</f>
        <v>F-10</v>
      </c>
      <c r="C120" s="99" t="str">
        <f>D29</f>
        <v>Qualité dossier</v>
      </c>
      <c r="D120" s="98"/>
      <c r="E120" s="97"/>
      <c r="F120" s="468"/>
      <c r="G120" s="408"/>
      <c r="H120" s="408"/>
      <c r="I120" s="469"/>
      <c r="J120" s="82"/>
      <c r="K120" s="69" t="str">
        <f>K118</f>
        <v>F-20</v>
      </c>
      <c r="L120" s="99" t="str">
        <f>D29</f>
        <v>Qualité dossier</v>
      </c>
      <c r="M120" s="98"/>
      <c r="N120" s="97"/>
      <c r="O120" s="96"/>
      <c r="P120" s="95"/>
      <c r="Q120" s="95"/>
      <c r="R120" s="94"/>
      <c r="S120" s="64"/>
      <c r="T120" s="87" t="str">
        <f>IF(ISBLANK(D120),"",B120)</f>
        <v/>
      </c>
      <c r="U120" s="84" t="str">
        <f>IF(ISBLANK(D120),"",F120)</f>
        <v/>
      </c>
      <c r="V120" s="86"/>
      <c r="W120" s="86"/>
      <c r="X120" s="85" t="str">
        <f>IF(ISBLANK(M120),"",K120)</f>
        <v/>
      </c>
      <c r="Y120" s="84" t="str">
        <f>IF(ISBLANK(M120),"",O120)</f>
        <v/>
      </c>
      <c r="Z120" s="84"/>
      <c r="AA120" s="83"/>
      <c r="AB120" s="64"/>
      <c r="AC120" s="87" t="str">
        <f>IF(ISBLANK(E120),"",B120)</f>
        <v/>
      </c>
      <c r="AD120" s="84" t="str">
        <f>IF(ISBLANK(E120),"",F120)</f>
        <v/>
      </c>
      <c r="AE120" s="86"/>
      <c r="AF120" s="86"/>
      <c r="AG120" s="85" t="str">
        <f>IF(ISBLANK(N120),"",K120)</f>
        <v/>
      </c>
      <c r="AH120" s="84" t="str">
        <f>IF(ISBLANK(N120),"",O120)</f>
        <v/>
      </c>
      <c r="AI120" s="84"/>
      <c r="AJ120" s="83"/>
      <c r="AK120" s="64"/>
      <c r="AL120" s="64"/>
      <c r="AM120" s="64"/>
      <c r="AN120" s="64"/>
      <c r="AO120" s="64"/>
      <c r="AP120" s="64"/>
      <c r="AQ120" s="64"/>
      <c r="AR120" s="64"/>
      <c r="AS120" s="64"/>
      <c r="AT120" s="64"/>
      <c r="AU120" s="64"/>
    </row>
    <row r="121" spans="1:47" ht="18" customHeight="1" x14ac:dyDescent="0.3">
      <c r="A121" s="35"/>
      <c r="B121" s="69" t="str">
        <f>B118</f>
        <v>F-10</v>
      </c>
      <c r="C121" s="93" t="str">
        <f>D30</f>
        <v>logistique</v>
      </c>
      <c r="D121" s="92"/>
      <c r="E121" s="91"/>
      <c r="F121" s="452"/>
      <c r="G121" s="403"/>
      <c r="H121" s="403"/>
      <c r="I121" s="438"/>
      <c r="J121" s="82"/>
      <c r="K121" s="69" t="str">
        <f>K118</f>
        <v>F-20</v>
      </c>
      <c r="L121" s="93" t="str">
        <f>D30</f>
        <v>logistique</v>
      </c>
      <c r="M121" s="92"/>
      <c r="N121" s="91"/>
      <c r="O121" s="90"/>
      <c r="P121" s="89"/>
      <c r="Q121" s="89"/>
      <c r="R121" s="88"/>
      <c r="S121" s="64"/>
      <c r="T121" s="87" t="str">
        <f>IF(ISBLANK(D121),"",B121)</f>
        <v/>
      </c>
      <c r="U121" s="84" t="str">
        <f>IF(ISBLANK(D121),"",F121)</f>
        <v/>
      </c>
      <c r="V121" s="86"/>
      <c r="W121" s="86"/>
      <c r="X121" s="85" t="str">
        <f>IF(ISBLANK(M121),"",K121)</f>
        <v/>
      </c>
      <c r="Y121" s="84" t="str">
        <f>IF(ISBLANK(M121),"",O121)</f>
        <v/>
      </c>
      <c r="Z121" s="84"/>
      <c r="AA121" s="83"/>
      <c r="AB121" s="64"/>
      <c r="AC121" s="87" t="str">
        <f>IF(ISBLANK(E121),"",B121)</f>
        <v/>
      </c>
      <c r="AD121" s="84" t="str">
        <f>IF(ISBLANK(E121),"",F121)</f>
        <v/>
      </c>
      <c r="AE121" s="86"/>
      <c r="AF121" s="86"/>
      <c r="AG121" s="85" t="str">
        <f>IF(ISBLANK(N121),"",K121)</f>
        <v/>
      </c>
      <c r="AH121" s="84" t="str">
        <f>IF(ISBLANK(N121),"",O121)</f>
        <v/>
      </c>
      <c r="AI121" s="84"/>
      <c r="AJ121" s="83"/>
      <c r="AK121" s="64"/>
      <c r="AL121" s="64"/>
      <c r="AM121" s="64"/>
      <c r="AN121" s="64"/>
      <c r="AO121" s="64"/>
      <c r="AP121" s="64"/>
      <c r="AQ121" s="64"/>
      <c r="AR121" s="64"/>
      <c r="AS121" s="64"/>
      <c r="AT121" s="64"/>
      <c r="AU121" s="64"/>
    </row>
    <row r="122" spans="1:47" ht="18" customHeight="1" x14ac:dyDescent="0.3">
      <c r="A122" s="35"/>
      <c r="B122" s="69" t="str">
        <f>B118</f>
        <v>F-10</v>
      </c>
      <c r="C122" s="93" t="str">
        <f>D31</f>
        <v>hygiène</v>
      </c>
      <c r="D122" s="92"/>
      <c r="E122" s="91"/>
      <c r="F122" s="452"/>
      <c r="G122" s="403"/>
      <c r="H122" s="403"/>
      <c r="I122" s="438"/>
      <c r="J122" s="82"/>
      <c r="K122" s="69" t="str">
        <f>K118</f>
        <v>F-20</v>
      </c>
      <c r="L122" s="93" t="str">
        <f>D31</f>
        <v>hygiène</v>
      </c>
      <c r="M122" s="92"/>
      <c r="N122" s="91"/>
      <c r="O122" s="90"/>
      <c r="P122" s="89"/>
      <c r="Q122" s="89"/>
      <c r="R122" s="88"/>
      <c r="S122" s="64"/>
      <c r="T122" s="87" t="str">
        <f>IF(ISBLANK(D122),"",B122)</f>
        <v/>
      </c>
      <c r="U122" s="84" t="str">
        <f>IF(ISBLANK(D122),"",F122)</f>
        <v/>
      </c>
      <c r="V122" s="86"/>
      <c r="W122" s="86"/>
      <c r="X122" s="85" t="str">
        <f>IF(ISBLANK(M122),"",K122)</f>
        <v/>
      </c>
      <c r="Y122" s="84" t="str">
        <f>IF(ISBLANK(M122),"",O122)</f>
        <v/>
      </c>
      <c r="Z122" s="84"/>
      <c r="AA122" s="83"/>
      <c r="AB122" s="64"/>
      <c r="AC122" s="87" t="str">
        <f>IF(ISBLANK(E122),"",B122)</f>
        <v/>
      </c>
      <c r="AD122" s="84" t="str">
        <f>IF(ISBLANK(E122),"",F122)</f>
        <v/>
      </c>
      <c r="AE122" s="86"/>
      <c r="AF122" s="86"/>
      <c r="AG122" s="85" t="str">
        <f>IF(ISBLANK(N122),"",K122)</f>
        <v/>
      </c>
      <c r="AH122" s="84" t="str">
        <f>IF(ISBLANK(N122),"",O122)</f>
        <v/>
      </c>
      <c r="AI122" s="84"/>
      <c r="AJ122" s="83"/>
      <c r="AK122" s="64"/>
      <c r="AL122" s="64"/>
      <c r="AM122" s="64"/>
      <c r="AN122" s="64"/>
      <c r="AO122" s="64"/>
      <c r="AP122" s="64"/>
      <c r="AQ122" s="64"/>
      <c r="AR122" s="64"/>
      <c r="AS122" s="64"/>
      <c r="AT122" s="64"/>
      <c r="AU122" s="64"/>
    </row>
    <row r="123" spans="1:47" ht="18" customHeight="1" x14ac:dyDescent="0.3">
      <c r="A123" s="35"/>
      <c r="B123" s="69" t="str">
        <f>B118</f>
        <v>F-10</v>
      </c>
      <c r="C123" s="93" t="str">
        <f>D32</f>
        <v>prix</v>
      </c>
      <c r="D123" s="92"/>
      <c r="E123" s="91"/>
      <c r="F123" s="452"/>
      <c r="G123" s="403"/>
      <c r="H123" s="403"/>
      <c r="I123" s="438"/>
      <c r="J123" s="82"/>
      <c r="K123" s="69" t="str">
        <f>K118</f>
        <v>F-20</v>
      </c>
      <c r="L123" s="93" t="str">
        <f>D32</f>
        <v>prix</v>
      </c>
      <c r="M123" s="92"/>
      <c r="N123" s="91"/>
      <c r="O123" s="90"/>
      <c r="P123" s="89"/>
      <c r="Q123" s="89"/>
      <c r="R123" s="88"/>
      <c r="S123" s="64"/>
      <c r="T123" s="87" t="str">
        <f>IF(ISBLANK(D123),"",B123)</f>
        <v/>
      </c>
      <c r="U123" s="84" t="str">
        <f>IF(ISBLANK(D123),"",F123)</f>
        <v/>
      </c>
      <c r="V123" s="86"/>
      <c r="W123" s="86"/>
      <c r="X123" s="85" t="str">
        <f>IF(ISBLANK(M123),"",K123)</f>
        <v/>
      </c>
      <c r="Y123" s="84" t="str">
        <f>IF(ISBLANK(M123),"",O123)</f>
        <v/>
      </c>
      <c r="Z123" s="84"/>
      <c r="AA123" s="83"/>
      <c r="AB123" s="64"/>
      <c r="AC123" s="87" t="str">
        <f>IF(ISBLANK(E123),"",B123)</f>
        <v/>
      </c>
      <c r="AD123" s="84" t="str">
        <f>IF(ISBLANK(E123),"",F123)</f>
        <v/>
      </c>
      <c r="AE123" s="86"/>
      <c r="AF123" s="86"/>
      <c r="AG123" s="85" t="str">
        <f>IF(ISBLANK(N123),"",K123)</f>
        <v/>
      </c>
      <c r="AH123" s="84" t="str">
        <f>IF(ISBLANK(N123),"",O123)</f>
        <v/>
      </c>
      <c r="AI123" s="84"/>
      <c r="AJ123" s="83"/>
      <c r="AK123" s="64"/>
      <c r="AL123" s="64"/>
      <c r="AM123" s="64"/>
      <c r="AN123" s="64"/>
      <c r="AO123" s="64"/>
      <c r="AP123" s="64"/>
      <c r="AQ123" s="64"/>
      <c r="AR123" s="64"/>
      <c r="AS123" s="64"/>
      <c r="AT123" s="64"/>
      <c r="AU123" s="64"/>
    </row>
    <row r="124" spans="1:47" ht="18" customHeight="1" thickBot="1" x14ac:dyDescent="0.35">
      <c r="A124" s="35"/>
      <c r="B124" s="69" t="str">
        <f>B118</f>
        <v>F-10</v>
      </c>
      <c r="C124" s="81" t="str">
        <f>D33</f>
        <v>durable</v>
      </c>
      <c r="D124" s="80"/>
      <c r="E124" s="79"/>
      <c r="F124" s="457"/>
      <c r="G124" s="467"/>
      <c r="H124" s="467"/>
      <c r="I124" s="446"/>
      <c r="J124" s="82"/>
      <c r="K124" s="69" t="str">
        <f>K118</f>
        <v>F-20</v>
      </c>
      <c r="L124" s="81" t="str">
        <f>D33</f>
        <v>durable</v>
      </c>
      <c r="M124" s="80"/>
      <c r="N124" s="79"/>
      <c r="O124" s="78"/>
      <c r="P124" s="77"/>
      <c r="Q124" s="77"/>
      <c r="R124" s="76"/>
      <c r="S124" s="64"/>
      <c r="T124" s="75" t="str">
        <f>IF(ISBLANK(D124),"",B124)</f>
        <v/>
      </c>
      <c r="U124" s="72" t="str">
        <f>IF(ISBLANK(D124),"",F124)</f>
        <v/>
      </c>
      <c r="V124" s="74"/>
      <c r="W124" s="74"/>
      <c r="X124" s="73" t="str">
        <f>IF(ISBLANK(M124),"",K124)</f>
        <v/>
      </c>
      <c r="Y124" s="72" t="str">
        <f>IF(ISBLANK(M124),"",O124)</f>
        <v/>
      </c>
      <c r="Z124" s="72"/>
      <c r="AA124" s="71"/>
      <c r="AB124" s="64"/>
      <c r="AC124" s="75" t="str">
        <f>IF(ISBLANK(E124),"",B124)</f>
        <v/>
      </c>
      <c r="AD124" s="72" t="str">
        <f>IF(ISBLANK(E124),"",F124)</f>
        <v/>
      </c>
      <c r="AE124" s="74"/>
      <c r="AF124" s="74"/>
      <c r="AG124" s="73" t="str">
        <f>IF(ISBLANK(N124),"",K124)</f>
        <v/>
      </c>
      <c r="AH124" s="72" t="str">
        <f>IF(ISBLANK(N124),"",O124)</f>
        <v/>
      </c>
      <c r="AI124" s="72"/>
      <c r="AJ124" s="71"/>
      <c r="AK124" s="64"/>
      <c r="AL124" s="64"/>
      <c r="AM124" s="64"/>
      <c r="AN124" s="64"/>
      <c r="AO124" s="64"/>
      <c r="AP124" s="64"/>
      <c r="AQ124" s="64"/>
      <c r="AR124" s="64"/>
      <c r="AS124" s="64"/>
      <c r="AT124" s="64"/>
      <c r="AU124" s="64"/>
    </row>
    <row r="125" spans="1:47" ht="18" customHeight="1" x14ac:dyDescent="0.3">
      <c r="A125" s="35"/>
      <c r="B125" s="70" t="str">
        <f ca="1">CELL("nomfichier")</f>
        <v>F:\Bureau\marchés publics\27-05\[tao-trousse-a-outils-audits.xlsx]Nota</v>
      </c>
      <c r="C125" s="69"/>
      <c r="D125" s="69"/>
      <c r="E125" s="69"/>
      <c r="F125" s="69"/>
      <c r="G125" s="69"/>
      <c r="H125" s="69"/>
      <c r="I125" s="69"/>
      <c r="J125" s="69"/>
      <c r="K125" s="69"/>
      <c r="L125" s="69"/>
      <c r="M125" s="69"/>
      <c r="N125" s="69"/>
      <c r="O125" s="69"/>
      <c r="P125" s="69"/>
      <c r="Q125" s="69"/>
      <c r="R125" s="69"/>
      <c r="S125" s="64"/>
      <c r="T125" s="65"/>
      <c r="U125" s="68"/>
      <c r="V125" s="68"/>
      <c r="W125" s="67"/>
      <c r="X125" s="65"/>
      <c r="Y125" s="66"/>
      <c r="Z125" s="66"/>
      <c r="AA125" s="66"/>
      <c r="AB125" s="64"/>
      <c r="AC125" s="65"/>
      <c r="AD125" s="65"/>
      <c r="AE125" s="65"/>
      <c r="AF125" s="65"/>
      <c r="AG125" s="65"/>
      <c r="AH125" s="65"/>
      <c r="AI125" s="65"/>
      <c r="AJ125" s="65"/>
      <c r="AK125" s="65"/>
      <c r="AL125" s="64"/>
      <c r="AM125" s="64"/>
      <c r="AN125" s="64"/>
      <c r="AO125" s="64"/>
      <c r="AP125" s="64"/>
      <c r="AQ125" s="64"/>
      <c r="AR125" s="64"/>
      <c r="AS125" s="64"/>
      <c r="AT125" s="64"/>
      <c r="AU125" s="64"/>
    </row>
    <row r="126" spans="1:47" ht="18" customHeight="1" x14ac:dyDescent="0.3">
      <c r="A126" s="64"/>
      <c r="B126" s="64"/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64"/>
      <c r="AE126" s="64"/>
      <c r="AF126" s="64"/>
      <c r="AG126" s="64"/>
      <c r="AH126" s="64"/>
      <c r="AI126" s="64"/>
      <c r="AJ126" s="64"/>
      <c r="AK126" s="64"/>
      <c r="AL126" s="64"/>
      <c r="AM126" s="64"/>
      <c r="AN126" s="64"/>
      <c r="AO126" s="64"/>
      <c r="AP126" s="64"/>
      <c r="AQ126" s="64"/>
      <c r="AR126" s="64"/>
      <c r="AS126" s="64"/>
      <c r="AT126" s="64"/>
      <c r="AU126" s="64"/>
    </row>
    <row r="127" spans="1:47" ht="18" customHeight="1" x14ac:dyDescent="0.3">
      <c r="A127" s="64"/>
      <c r="B127" s="64"/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  <c r="AE127" s="64"/>
      <c r="AF127" s="64"/>
      <c r="AG127" s="64"/>
      <c r="AH127" s="64"/>
      <c r="AI127" s="64"/>
      <c r="AJ127" s="64"/>
      <c r="AK127" s="64"/>
      <c r="AL127" s="64"/>
      <c r="AM127" s="64"/>
      <c r="AN127" s="64"/>
      <c r="AO127" s="64"/>
      <c r="AP127" s="64"/>
      <c r="AQ127" s="64"/>
      <c r="AR127" s="64"/>
      <c r="AS127" s="64"/>
      <c r="AT127" s="64"/>
      <c r="AU127" s="64"/>
    </row>
    <row r="128" spans="1:47" ht="18" customHeight="1" x14ac:dyDescent="0.3">
      <c r="A128" s="64"/>
      <c r="B128" s="64"/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  <c r="AA128" s="64"/>
      <c r="AB128" s="64"/>
      <c r="AC128" s="64"/>
      <c r="AD128" s="64"/>
      <c r="AE128" s="64"/>
      <c r="AF128" s="64"/>
      <c r="AG128" s="64"/>
      <c r="AH128" s="64"/>
      <c r="AI128" s="64"/>
      <c r="AJ128" s="64"/>
      <c r="AK128" s="64"/>
      <c r="AL128" s="64"/>
      <c r="AM128" s="64"/>
      <c r="AN128" s="64"/>
      <c r="AO128" s="64"/>
      <c r="AP128" s="64"/>
      <c r="AQ128" s="64"/>
      <c r="AR128" s="64"/>
      <c r="AS128" s="64"/>
      <c r="AT128" s="64"/>
      <c r="AU128" s="64"/>
    </row>
    <row r="129" spans="1:47" s="34" customFormat="1" ht="18" customHeight="1" x14ac:dyDescent="0.3">
      <c r="A129" s="62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2"/>
      <c r="AD129" s="62"/>
      <c r="AE129" s="62"/>
      <c r="AF129" s="62"/>
      <c r="AG129" s="62"/>
      <c r="AH129" s="62"/>
      <c r="AI129" s="62"/>
      <c r="AJ129" s="62"/>
      <c r="AK129" s="62"/>
      <c r="AL129" s="62"/>
      <c r="AM129" s="62"/>
      <c r="AN129" s="63"/>
      <c r="AO129" s="62"/>
      <c r="AP129" s="62"/>
      <c r="AQ129" s="62"/>
      <c r="AR129" s="62"/>
      <c r="AS129" s="62"/>
      <c r="AT129" s="62"/>
      <c r="AU129" s="62"/>
    </row>
    <row r="130" spans="1:47" ht="18" customHeight="1" x14ac:dyDescent="0.3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N130" s="28"/>
    </row>
    <row r="131" spans="1:47" ht="18" customHeight="1" thickBot="1" x14ac:dyDescent="0.35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N131" s="28"/>
    </row>
    <row r="132" spans="1:47" ht="18" customHeight="1" x14ac:dyDescent="0.3">
      <c r="A132" s="35"/>
      <c r="B132" s="474" t="s">
        <v>44</v>
      </c>
      <c r="C132" s="475"/>
      <c r="D132" s="475"/>
      <c r="E132" s="475"/>
      <c r="F132" s="475"/>
      <c r="G132" s="475"/>
      <c r="H132" s="475"/>
      <c r="I132" s="475"/>
      <c r="J132" s="475"/>
      <c r="K132" s="475"/>
      <c r="L132" s="61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N132" s="28"/>
    </row>
    <row r="133" spans="1:47" ht="18" customHeight="1" x14ac:dyDescent="0.3">
      <c r="A133" s="35"/>
      <c r="B133" s="60"/>
      <c r="C133" s="40"/>
      <c r="D133" s="40"/>
      <c r="E133" s="40"/>
      <c r="F133" s="40"/>
      <c r="G133" s="40"/>
      <c r="H133" s="40"/>
      <c r="I133" s="197" t="s">
        <v>207</v>
      </c>
      <c r="J133" s="40"/>
      <c r="K133" s="40"/>
      <c r="L133" s="39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N133" s="28"/>
    </row>
    <row r="134" spans="1:47" ht="18" customHeight="1" x14ac:dyDescent="0.3">
      <c r="A134" s="35"/>
      <c r="B134" s="57">
        <f>(COUNTA(M120:M124,"&lt;&gt;0"))</f>
        <v>1</v>
      </c>
      <c r="C134" s="53" t="s">
        <v>43</v>
      </c>
      <c r="D134" s="40"/>
      <c r="E134" s="40"/>
      <c r="F134" s="40"/>
      <c r="G134" s="40"/>
      <c r="H134" s="40"/>
      <c r="I134" s="197" t="s">
        <v>208</v>
      </c>
      <c r="J134" s="40"/>
      <c r="K134" s="40"/>
      <c r="L134" s="39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N134" s="28"/>
    </row>
    <row r="135" spans="1:47" ht="18" customHeight="1" x14ac:dyDescent="0.3">
      <c r="A135" s="35"/>
      <c r="B135" s="57">
        <f>COUNTIF(M120:M124,""&lt;&gt;0)</f>
        <v>0</v>
      </c>
      <c r="C135" s="53" t="s">
        <v>42</v>
      </c>
      <c r="D135" s="40"/>
      <c r="E135" s="40"/>
      <c r="F135" s="40"/>
      <c r="G135" s="40"/>
      <c r="H135" s="40"/>
      <c r="I135" s="59" t="s">
        <v>33</v>
      </c>
      <c r="J135" s="58">
        <f>COUNTIF(I136:I142,I135)</f>
        <v>3</v>
      </c>
      <c r="K135" s="58" t="str">
        <f>I135</f>
        <v>pommes</v>
      </c>
      <c r="L135" s="39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N135" s="28"/>
    </row>
    <row r="136" spans="1:47" ht="18" customHeight="1" x14ac:dyDescent="0.3">
      <c r="A136" s="35"/>
      <c r="B136" s="57">
        <f>COUNTIF(M120:M124,""&lt;&gt;0)</f>
        <v>0</v>
      </c>
      <c r="C136" s="53" t="s">
        <v>42</v>
      </c>
      <c r="D136" s="40"/>
      <c r="E136" s="40"/>
      <c r="F136" s="40"/>
      <c r="G136" s="40"/>
      <c r="H136" s="40"/>
      <c r="I136" s="55" t="s">
        <v>33</v>
      </c>
      <c r="J136" s="53" t="s">
        <v>41</v>
      </c>
      <c r="K136" s="40"/>
      <c r="L136" s="39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N136" s="28"/>
    </row>
    <row r="137" spans="1:47" ht="18" customHeight="1" x14ac:dyDescent="0.3">
      <c r="A137" s="35"/>
      <c r="B137" s="57">
        <f>SUMPRODUCT((M120:M124&lt;&gt;0)*1)</f>
        <v>0</v>
      </c>
      <c r="C137" s="53" t="s">
        <v>40</v>
      </c>
      <c r="D137" s="40"/>
      <c r="E137" s="40"/>
      <c r="F137" s="40"/>
      <c r="G137" s="40"/>
      <c r="H137" s="40"/>
      <c r="I137" s="55" t="s">
        <v>31</v>
      </c>
      <c r="J137" s="40"/>
      <c r="K137" s="40"/>
      <c r="L137" s="39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N137" s="28"/>
    </row>
    <row r="138" spans="1:47" ht="18" customHeight="1" x14ac:dyDescent="0.3">
      <c r="A138" s="35"/>
      <c r="B138" s="57">
        <f>COUNTIF(M120:M124,"&gt;0")</f>
        <v>0</v>
      </c>
      <c r="C138" s="53" t="s">
        <v>39</v>
      </c>
      <c r="D138" s="40"/>
      <c r="E138" s="40"/>
      <c r="F138" s="40"/>
      <c r="G138" s="40"/>
      <c r="H138" s="40"/>
      <c r="I138" s="55" t="s">
        <v>38</v>
      </c>
      <c r="J138" s="40"/>
      <c r="K138" s="40"/>
      <c r="L138" s="39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N138" s="28"/>
    </row>
    <row r="139" spans="1:47" ht="18" customHeight="1" x14ac:dyDescent="0.3">
      <c r="A139" s="35"/>
      <c r="B139" s="57">
        <f>SUMPRODUCT((M120:M124&lt;&gt;0)*(M120:M124&lt;&gt;""))</f>
        <v>0</v>
      </c>
      <c r="C139" s="53" t="s">
        <v>37</v>
      </c>
      <c r="D139" s="40"/>
      <c r="E139" s="40"/>
      <c r="F139" s="40"/>
      <c r="G139" s="40"/>
      <c r="H139" s="40"/>
      <c r="I139" s="55" t="s">
        <v>33</v>
      </c>
      <c r="J139" s="40"/>
      <c r="K139" s="40"/>
      <c r="L139" s="39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N139" s="28"/>
    </row>
    <row r="140" spans="1:47" ht="18" customHeight="1" x14ac:dyDescent="0.3">
      <c r="A140" s="35"/>
      <c r="B140" s="57">
        <f>IF(AP76=0,0,SUM(COUNTIF(M120:M124,"&gt;"&amp;0)))</f>
        <v>0</v>
      </c>
      <c r="C140" s="53" t="s">
        <v>36</v>
      </c>
      <c r="D140" s="40"/>
      <c r="E140" s="40"/>
      <c r="F140" s="40"/>
      <c r="G140" s="40"/>
      <c r="H140" s="40"/>
      <c r="I140" s="55" t="s">
        <v>35</v>
      </c>
      <c r="J140" s="40"/>
      <c r="K140" s="40"/>
      <c r="L140" s="39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N140" s="28"/>
    </row>
    <row r="141" spans="1:47" ht="18" customHeight="1" x14ac:dyDescent="0.3">
      <c r="A141" s="35"/>
      <c r="B141" s="57" t="e">
        <f>IF(AP76&lt;&gt;AQ76,#REF!+1,#REF!)</f>
        <v>#REF!</v>
      </c>
      <c r="C141" s="53" t="s">
        <v>34</v>
      </c>
      <c r="D141" s="40"/>
      <c r="E141" s="40"/>
      <c r="F141" s="40"/>
      <c r="G141" s="40"/>
      <c r="H141" s="40"/>
      <c r="I141" s="55" t="s">
        <v>33</v>
      </c>
      <c r="J141" s="40"/>
      <c r="K141" s="40"/>
      <c r="L141" s="39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N141" s="28"/>
    </row>
    <row r="142" spans="1:47" ht="18" customHeight="1" x14ac:dyDescent="0.3">
      <c r="A142" s="35"/>
      <c r="B142" s="56">
        <f>RANK(AN76,AN57:AN76)</f>
        <v>1</v>
      </c>
      <c r="C142" s="53" t="s">
        <v>32</v>
      </c>
      <c r="D142" s="40"/>
      <c r="E142" s="40"/>
      <c r="F142" s="40"/>
      <c r="G142" s="40"/>
      <c r="H142" s="40"/>
      <c r="I142" s="55" t="s">
        <v>31</v>
      </c>
      <c r="J142" s="40"/>
      <c r="K142" s="40"/>
      <c r="L142" s="39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N142" s="28"/>
    </row>
    <row r="143" spans="1:47" ht="18" customHeight="1" x14ac:dyDescent="0.3">
      <c r="A143" s="35"/>
      <c r="B143" s="54" t="str">
        <f>IF(AP76+AQ76&gt;AO76,"Erreur",IF(AP76+AQ76&lt;AO76,"manque",""))</f>
        <v>manque</v>
      </c>
      <c r="C143" s="53" t="s">
        <v>30</v>
      </c>
      <c r="D143" s="40"/>
      <c r="E143" s="40"/>
      <c r="F143" s="40"/>
      <c r="G143" s="40"/>
      <c r="H143" s="40"/>
      <c r="I143" s="40"/>
      <c r="J143" s="40"/>
      <c r="K143" s="40"/>
      <c r="L143" s="39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N143" s="28"/>
    </row>
    <row r="144" spans="1:47" ht="18" customHeight="1" x14ac:dyDescent="0.3">
      <c r="A144" s="35"/>
      <c r="B144" s="52">
        <f>IF(AP76+AQ76&lt;AO76,AO76-(AP76+AQ76),"")</f>
        <v>5</v>
      </c>
      <c r="C144" s="50" t="s">
        <v>29</v>
      </c>
      <c r="D144" s="40"/>
      <c r="E144" s="40"/>
      <c r="F144" s="40"/>
      <c r="G144" s="40"/>
      <c r="H144" s="40"/>
      <c r="I144" s="40"/>
      <c r="J144" s="40"/>
      <c r="K144" s="40"/>
      <c r="L144" s="39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N144" s="28"/>
    </row>
    <row r="145" spans="1:40" ht="18" customHeight="1" x14ac:dyDescent="0.3">
      <c r="A145" s="35"/>
      <c r="B145" s="51">
        <f>(COUNTA(N120:N124))</f>
        <v>0</v>
      </c>
      <c r="C145" s="50" t="s">
        <v>28</v>
      </c>
      <c r="D145" s="40"/>
      <c r="E145" s="40"/>
      <c r="F145" s="40"/>
      <c r="G145" s="40"/>
      <c r="H145" s="40"/>
      <c r="I145" s="40"/>
      <c r="J145" s="40"/>
      <c r="K145" s="40"/>
      <c r="L145" s="39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N145" s="28"/>
    </row>
    <row r="146" spans="1:40" ht="18" customHeight="1" x14ac:dyDescent="0.3">
      <c r="A146" s="35"/>
      <c r="B146" s="49">
        <f>COUNTIF(L120:L124,"&lt;&gt;0")</f>
        <v>5</v>
      </c>
      <c r="C146" s="45" t="s">
        <v>27</v>
      </c>
      <c r="D146" s="40"/>
      <c r="E146" s="40"/>
      <c r="F146" s="40"/>
      <c r="G146" s="40"/>
      <c r="H146" s="40"/>
      <c r="I146" s="40"/>
      <c r="J146" s="40"/>
      <c r="K146" s="40"/>
      <c r="L146" s="39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N146" s="28"/>
    </row>
    <row r="147" spans="1:40" ht="18" customHeight="1" x14ac:dyDescent="0.3">
      <c r="A147" s="35"/>
      <c r="B147" s="48">
        <f>(COUNTA(N120:N124)/AO76)</f>
        <v>0</v>
      </c>
      <c r="C147" s="45" t="s">
        <v>26</v>
      </c>
      <c r="D147" s="40"/>
      <c r="E147" s="40"/>
      <c r="F147" s="40"/>
      <c r="G147" s="40"/>
      <c r="H147" s="40"/>
      <c r="I147" s="40"/>
      <c r="J147" s="40"/>
      <c r="K147" s="40"/>
      <c r="L147" s="39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N147" s="28"/>
    </row>
    <row r="148" spans="1:40" ht="18" customHeight="1" x14ac:dyDescent="0.3">
      <c r="A148" s="35"/>
      <c r="B148" s="47">
        <f>(COUNTA(M120:M124)/AO76)</f>
        <v>0</v>
      </c>
      <c r="C148" s="45" t="s">
        <v>25</v>
      </c>
      <c r="D148" s="40"/>
      <c r="E148" s="40"/>
      <c r="F148" s="40"/>
      <c r="G148" s="40"/>
      <c r="H148" s="40"/>
      <c r="I148" s="40"/>
      <c r="J148" s="40"/>
      <c r="K148" s="40"/>
      <c r="L148" s="39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N148" s="28"/>
    </row>
    <row r="149" spans="1:40" ht="18" customHeight="1" x14ac:dyDescent="0.3">
      <c r="A149" s="35"/>
      <c r="B149" s="46">
        <f>100%-AR76</f>
        <v>1</v>
      </c>
      <c r="C149" s="45" t="s">
        <v>24</v>
      </c>
      <c r="D149" s="40"/>
      <c r="E149" s="40"/>
      <c r="F149" s="40"/>
      <c r="G149" s="40"/>
      <c r="H149" s="40"/>
      <c r="I149" s="40"/>
      <c r="J149" s="40"/>
      <c r="K149" s="40"/>
      <c r="L149" s="39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N149" s="28"/>
    </row>
    <row r="150" spans="1:40" ht="18" customHeight="1" x14ac:dyDescent="0.3">
      <c r="A150" s="35"/>
      <c r="B150" s="44" t="str">
        <f>AL76</f>
        <v>F-20</v>
      </c>
      <c r="C150" s="40"/>
      <c r="D150" s="40"/>
      <c r="E150" s="40"/>
      <c r="F150" s="40"/>
      <c r="G150" s="40"/>
      <c r="H150" s="40"/>
      <c r="I150" s="40"/>
      <c r="J150" s="40"/>
      <c r="K150" s="40"/>
      <c r="L150" s="39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N150" s="28"/>
    </row>
    <row r="151" spans="1:40" ht="18" customHeight="1" x14ac:dyDescent="0.3">
      <c r="A151" s="35"/>
      <c r="B151" s="43" t="s">
        <v>23</v>
      </c>
      <c r="C151" s="40"/>
      <c r="D151" s="40"/>
      <c r="E151" s="40"/>
      <c r="F151" s="40"/>
      <c r="G151" s="40"/>
      <c r="H151" s="40"/>
      <c r="I151" s="40"/>
      <c r="J151" s="40"/>
      <c r="K151" s="40"/>
      <c r="L151" s="39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N151" s="28"/>
    </row>
    <row r="152" spans="1:40" ht="18" customHeight="1" x14ac:dyDescent="0.3">
      <c r="A152" s="35"/>
      <c r="B152" s="42" t="s">
        <v>22</v>
      </c>
      <c r="C152" s="40"/>
      <c r="D152" s="40"/>
      <c r="E152" s="40"/>
      <c r="F152" s="40"/>
      <c r="G152" s="40"/>
      <c r="H152" s="40"/>
      <c r="I152" s="40"/>
      <c r="J152" s="40"/>
      <c r="K152" s="40"/>
      <c r="L152" s="39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N152" s="28"/>
    </row>
    <row r="153" spans="1:40" ht="18" customHeight="1" x14ac:dyDescent="0.3">
      <c r="A153" s="35"/>
      <c r="B153" s="41" t="s">
        <v>21</v>
      </c>
      <c r="C153" s="40"/>
      <c r="D153" s="40"/>
      <c r="E153" s="40"/>
      <c r="F153" s="40"/>
      <c r="G153" s="40"/>
      <c r="H153" s="40"/>
      <c r="I153" s="40"/>
      <c r="J153" s="40"/>
      <c r="K153" s="40"/>
      <c r="L153" s="39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N153" s="28"/>
    </row>
    <row r="154" spans="1:40" ht="18" customHeight="1" thickBot="1" x14ac:dyDescent="0.35">
      <c r="A154" s="35"/>
      <c r="B154" s="38"/>
      <c r="C154" s="37"/>
      <c r="D154" s="37"/>
      <c r="E154" s="37"/>
      <c r="F154" s="37"/>
      <c r="G154" s="37"/>
      <c r="H154" s="37"/>
      <c r="I154" s="37"/>
      <c r="J154" s="37"/>
      <c r="K154" s="37"/>
      <c r="L154" s="36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N154" s="28"/>
    </row>
    <row r="155" spans="1:40" ht="18" customHeight="1" x14ac:dyDescent="0.3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N155" s="28"/>
    </row>
    <row r="156" spans="1:40" x14ac:dyDescent="0.3">
      <c r="K156" s="34"/>
      <c r="AN156" s="28"/>
    </row>
    <row r="157" spans="1:40" x14ac:dyDescent="0.3">
      <c r="AN157" s="28"/>
    </row>
    <row r="158" spans="1:40" x14ac:dyDescent="0.3">
      <c r="C158" s="34"/>
      <c r="D158" s="34"/>
      <c r="AN158" s="28"/>
    </row>
    <row r="159" spans="1:40" x14ac:dyDescent="0.3">
      <c r="C159" s="34"/>
      <c r="D159" s="34"/>
      <c r="AN159" s="28"/>
    </row>
    <row r="160" spans="1:40" ht="23.25" customHeight="1" x14ac:dyDescent="0.3">
      <c r="C160" s="34"/>
      <c r="D160" s="34"/>
      <c r="AN160" s="28"/>
    </row>
    <row r="161" spans="4:40" ht="23.25" customHeight="1" x14ac:dyDescent="0.3">
      <c r="D161" s="34"/>
    </row>
    <row r="162" spans="4:40" ht="23.25" customHeight="1" x14ac:dyDescent="0.3"/>
    <row r="163" spans="4:40" ht="23.25" customHeight="1" x14ac:dyDescent="0.3">
      <c r="AN163" s="28"/>
    </row>
    <row r="164" spans="4:40" ht="23.25" customHeight="1" x14ac:dyDescent="0.3">
      <c r="AN164" s="28"/>
    </row>
    <row r="165" spans="4:40" x14ac:dyDescent="0.3">
      <c r="AN165" s="28"/>
    </row>
    <row r="166" spans="4:40" x14ac:dyDescent="0.3">
      <c r="AN166" s="28"/>
    </row>
    <row r="167" spans="4:40" x14ac:dyDescent="0.3">
      <c r="AN167" s="28"/>
    </row>
    <row r="168" spans="4:40" x14ac:dyDescent="0.3">
      <c r="AN168" s="28"/>
    </row>
    <row r="169" spans="4:40" x14ac:dyDescent="0.3">
      <c r="AN169" s="28"/>
    </row>
    <row r="170" spans="4:40" x14ac:dyDescent="0.3">
      <c r="AN170" s="28"/>
    </row>
    <row r="171" spans="4:40" x14ac:dyDescent="0.3">
      <c r="AN171" s="28"/>
    </row>
    <row r="172" spans="4:40" x14ac:dyDescent="0.3">
      <c r="AN172" s="28"/>
    </row>
    <row r="173" spans="4:40" x14ac:dyDescent="0.3">
      <c r="AN173" s="28"/>
    </row>
    <row r="174" spans="4:40" x14ac:dyDescent="0.3">
      <c r="AN174" s="28"/>
    </row>
    <row r="175" spans="4:40" x14ac:dyDescent="0.3">
      <c r="AN175" s="28"/>
    </row>
    <row r="176" spans="4:40" x14ac:dyDescent="0.3">
      <c r="AN176" s="28"/>
    </row>
    <row r="177" spans="21:45" x14ac:dyDescent="0.3">
      <c r="AN177" s="28"/>
    </row>
    <row r="178" spans="21:45" x14ac:dyDescent="0.3">
      <c r="AN178" s="28"/>
    </row>
    <row r="179" spans="21:45" ht="23.25" customHeight="1" x14ac:dyDescent="0.3">
      <c r="AN179" s="28"/>
    </row>
    <row r="180" spans="21:45" ht="23.25" customHeight="1" x14ac:dyDescent="0.3">
      <c r="AN180" s="28"/>
    </row>
    <row r="181" spans="21:45" x14ac:dyDescent="0.3">
      <c r="AN181" s="28"/>
    </row>
    <row r="182" spans="21:45" x14ac:dyDescent="0.3">
      <c r="AN182" s="28"/>
    </row>
    <row r="183" spans="21:45" x14ac:dyDescent="0.3">
      <c r="AN183" s="28"/>
    </row>
    <row r="184" spans="21:45" x14ac:dyDescent="0.3">
      <c r="AN184" s="28"/>
    </row>
    <row r="185" spans="21:45" x14ac:dyDescent="0.3">
      <c r="U185" s="33"/>
      <c r="V185" s="32"/>
      <c r="W185" s="32"/>
      <c r="X185" s="31"/>
      <c r="AN185" s="28"/>
      <c r="AO185" s="30"/>
      <c r="AP185" s="30"/>
      <c r="AQ185" s="30"/>
      <c r="AR185" s="30"/>
      <c r="AS185" s="30"/>
    </row>
    <row r="188" spans="21:45" x14ac:dyDescent="0.3">
      <c r="AN188" s="28"/>
    </row>
    <row r="189" spans="21:45" x14ac:dyDescent="0.3">
      <c r="AN189" s="28"/>
    </row>
    <row r="190" spans="21:45" x14ac:dyDescent="0.3">
      <c r="AN190" s="28"/>
    </row>
    <row r="191" spans="21:45" x14ac:dyDescent="0.3">
      <c r="AN191" s="28"/>
    </row>
    <row r="192" spans="21:45" x14ac:dyDescent="0.3">
      <c r="AN192" s="28"/>
    </row>
    <row r="194" spans="1:51" x14ac:dyDescent="0.3">
      <c r="AN194" s="28"/>
    </row>
    <row r="195" spans="1:51" x14ac:dyDescent="0.3">
      <c r="AN195" s="28"/>
    </row>
    <row r="196" spans="1:51" x14ac:dyDescent="0.3">
      <c r="AN196" s="28"/>
    </row>
    <row r="197" spans="1:51" ht="18.75" customHeight="1" x14ac:dyDescent="0.3">
      <c r="AN197" s="28"/>
    </row>
    <row r="198" spans="1:51" s="29" customFormat="1" ht="18.75" customHeight="1" x14ac:dyDescent="0.3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AV198" s="28"/>
      <c r="AW198" s="28"/>
      <c r="AX198" s="28"/>
      <c r="AY198" s="28"/>
    </row>
    <row r="199" spans="1:51" s="29" customFormat="1" ht="18.75" customHeight="1" x14ac:dyDescent="0.3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AV199" s="28"/>
      <c r="AW199" s="28"/>
      <c r="AX199" s="28"/>
      <c r="AY199" s="28"/>
    </row>
    <row r="200" spans="1:51" s="29" customFormat="1" x14ac:dyDescent="0.3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AV200" s="28"/>
      <c r="AW200" s="28"/>
      <c r="AX200" s="28"/>
      <c r="AY200" s="28"/>
    </row>
    <row r="201" spans="1:51" s="29" customFormat="1" x14ac:dyDescent="0.3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AV201" s="28"/>
      <c r="AW201" s="28"/>
      <c r="AX201" s="28"/>
      <c r="AY201" s="28"/>
    </row>
    <row r="202" spans="1:51" s="29" customFormat="1" x14ac:dyDescent="0.3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AV202" s="28"/>
      <c r="AW202" s="28"/>
      <c r="AX202" s="28"/>
      <c r="AY202" s="28"/>
    </row>
    <row r="203" spans="1:51" s="29" customFormat="1" x14ac:dyDescent="0.3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AV203" s="28"/>
      <c r="AW203" s="28"/>
      <c r="AX203" s="28"/>
      <c r="AY203" s="28"/>
    </row>
    <row r="204" spans="1:51" s="29" customFormat="1" x14ac:dyDescent="0.3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AV204" s="28"/>
      <c r="AW204" s="28"/>
      <c r="AX204" s="28"/>
      <c r="AY204" s="28"/>
    </row>
    <row r="205" spans="1:51" s="29" customFormat="1" ht="18.75" customHeight="1" x14ac:dyDescent="0.3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AV205" s="28"/>
      <c r="AW205" s="28"/>
      <c r="AX205" s="28"/>
      <c r="AY205" s="28"/>
    </row>
    <row r="206" spans="1:51" s="29" customFormat="1" ht="18.75" customHeight="1" x14ac:dyDescent="0.3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AV206" s="28"/>
      <c r="AW206" s="28"/>
      <c r="AX206" s="28"/>
      <c r="AY206" s="28"/>
    </row>
    <row r="207" spans="1:51" s="29" customFormat="1" x14ac:dyDescent="0.3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AV207" s="28"/>
      <c r="AW207" s="28"/>
      <c r="AX207" s="28"/>
      <c r="AY207" s="28"/>
    </row>
    <row r="208" spans="1:51" s="29" customFormat="1" x14ac:dyDescent="0.3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AV208" s="28"/>
      <c r="AW208" s="28"/>
      <c r="AX208" s="28"/>
      <c r="AY208" s="28"/>
    </row>
    <row r="209" spans="1:51" s="29" customFormat="1" x14ac:dyDescent="0.3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AV209" s="28"/>
      <c r="AW209" s="28"/>
      <c r="AX209" s="28"/>
      <c r="AY209" s="28"/>
    </row>
    <row r="210" spans="1:51" x14ac:dyDescent="0.3">
      <c r="AN210" s="28"/>
    </row>
    <row r="211" spans="1:51" s="29" customFormat="1" ht="23.25" customHeight="1" x14ac:dyDescent="0.3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AV211" s="28"/>
      <c r="AW211" s="28"/>
      <c r="AX211" s="28"/>
      <c r="AY211" s="28"/>
    </row>
    <row r="212" spans="1:51" s="29" customFormat="1" x14ac:dyDescent="0.3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AV212" s="28"/>
      <c r="AW212" s="28"/>
      <c r="AX212" s="28"/>
      <c r="AY212" s="28"/>
    </row>
    <row r="213" spans="1:51" s="29" customFormat="1" x14ac:dyDescent="0.3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AV213" s="28"/>
      <c r="AW213" s="28"/>
      <c r="AX213" s="28"/>
      <c r="AY213" s="28"/>
    </row>
    <row r="214" spans="1:51" s="29" customFormat="1" x14ac:dyDescent="0.3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AV214" s="28"/>
      <c r="AW214" s="28"/>
      <c r="AX214" s="28"/>
      <c r="AY214" s="28"/>
    </row>
    <row r="215" spans="1:51" s="29" customFormat="1" x14ac:dyDescent="0.3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AV215" s="28"/>
      <c r="AW215" s="28"/>
      <c r="AX215" s="28"/>
      <c r="AY215" s="28"/>
    </row>
    <row r="216" spans="1:51" s="29" customFormat="1" x14ac:dyDescent="0.3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AV216" s="28"/>
      <c r="AW216" s="28"/>
      <c r="AX216" s="28"/>
      <c r="AY216" s="28"/>
    </row>
    <row r="217" spans="1:51" x14ac:dyDescent="0.3">
      <c r="AN217" s="28"/>
    </row>
    <row r="218" spans="1:51" x14ac:dyDescent="0.3">
      <c r="AN218" s="28"/>
    </row>
    <row r="219" spans="1:51" s="29" customFormat="1" x14ac:dyDescent="0.3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AV219" s="28"/>
      <c r="AW219" s="28"/>
      <c r="AX219" s="28"/>
      <c r="AY219" s="28"/>
    </row>
    <row r="220" spans="1:51" x14ac:dyDescent="0.3">
      <c r="AN220" s="28"/>
    </row>
    <row r="221" spans="1:51" x14ac:dyDescent="0.3">
      <c r="AN221" s="28"/>
    </row>
    <row r="222" spans="1:51" s="29" customFormat="1" x14ac:dyDescent="0.3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AV222" s="28"/>
      <c r="AW222" s="28"/>
      <c r="AX222" s="28"/>
      <c r="AY222" s="28"/>
    </row>
    <row r="223" spans="1:51" s="29" customFormat="1" x14ac:dyDescent="0.3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AV223" s="28"/>
      <c r="AW223" s="28"/>
      <c r="AX223" s="28"/>
      <c r="AY223" s="28"/>
    </row>
    <row r="224" spans="1:51" s="29" customFormat="1" x14ac:dyDescent="0.3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AV224" s="28"/>
      <c r="AW224" s="28"/>
      <c r="AX224" s="28"/>
      <c r="AY224" s="28"/>
    </row>
    <row r="225" spans="1:51" s="29" customFormat="1" x14ac:dyDescent="0.3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AV225" s="28"/>
      <c r="AW225" s="28"/>
      <c r="AX225" s="28"/>
      <c r="AY225" s="28"/>
    </row>
    <row r="226" spans="1:51" s="29" customFormat="1" x14ac:dyDescent="0.3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AV226" s="28"/>
      <c r="AW226" s="28"/>
      <c r="AX226" s="28"/>
      <c r="AY226" s="28"/>
    </row>
    <row r="227" spans="1:51" s="29" customFormat="1" x14ac:dyDescent="0.3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AV227" s="28"/>
      <c r="AW227" s="28"/>
      <c r="AX227" s="28"/>
      <c r="AY227" s="28"/>
    </row>
    <row r="228" spans="1:51" s="29" customFormat="1" x14ac:dyDescent="0.3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AV228" s="28"/>
      <c r="AW228" s="28"/>
      <c r="AX228" s="28"/>
      <c r="AY228" s="28"/>
    </row>
    <row r="229" spans="1:51" s="29" customFormat="1" x14ac:dyDescent="0.3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AV229" s="28"/>
      <c r="AW229" s="28"/>
      <c r="AX229" s="28"/>
      <c r="AY229" s="28"/>
    </row>
    <row r="230" spans="1:51" s="29" customFormat="1" x14ac:dyDescent="0.3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AV230" s="28"/>
      <c r="AW230" s="28"/>
      <c r="AX230" s="28"/>
      <c r="AY230" s="28"/>
    </row>
    <row r="231" spans="1:51" s="29" customFormat="1" x14ac:dyDescent="0.3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AV231" s="28"/>
      <c r="AW231" s="28"/>
      <c r="AX231" s="28"/>
      <c r="AY231" s="28"/>
    </row>
    <row r="232" spans="1:51" s="29" customFormat="1" x14ac:dyDescent="0.3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AV232" s="28"/>
      <c r="AW232" s="28"/>
      <c r="AX232" s="28"/>
      <c r="AY232" s="28"/>
    </row>
    <row r="233" spans="1:51" s="29" customFormat="1" x14ac:dyDescent="0.3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AV233" s="28"/>
      <c r="AW233" s="28"/>
      <c r="AX233" s="28"/>
      <c r="AY233" s="28"/>
    </row>
    <row r="234" spans="1:51" s="29" customFormat="1" x14ac:dyDescent="0.3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AV234" s="28"/>
      <c r="AW234" s="28"/>
      <c r="AX234" s="28"/>
      <c r="AY234" s="28"/>
    </row>
    <row r="235" spans="1:51" s="29" customFormat="1" x14ac:dyDescent="0.3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AV235" s="28"/>
      <c r="AW235" s="28"/>
      <c r="AX235" s="28"/>
      <c r="AY235" s="28"/>
    </row>
    <row r="236" spans="1:51" s="29" customFormat="1" x14ac:dyDescent="0.3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AV236" s="28"/>
      <c r="AW236" s="28"/>
      <c r="AX236" s="28"/>
      <c r="AY236" s="28"/>
    </row>
    <row r="237" spans="1:51" s="29" customFormat="1" x14ac:dyDescent="0.3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AV237" s="28"/>
      <c r="AW237" s="28"/>
      <c r="AX237" s="28"/>
      <c r="AY237" s="28"/>
    </row>
    <row r="238" spans="1:51" s="29" customFormat="1" x14ac:dyDescent="0.3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AV238" s="28"/>
      <c r="AW238" s="28"/>
      <c r="AX238" s="28"/>
      <c r="AY238" s="28"/>
    </row>
    <row r="239" spans="1:51" s="29" customFormat="1" x14ac:dyDescent="0.3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AV239" s="28"/>
      <c r="AW239" s="28"/>
      <c r="AX239" s="28"/>
      <c r="AY239" s="28"/>
    </row>
    <row r="240" spans="1:51" x14ac:dyDescent="0.3">
      <c r="AN240" s="28"/>
    </row>
    <row r="241" spans="40:40" x14ac:dyDescent="0.3">
      <c r="AN241" s="28"/>
    </row>
  </sheetData>
  <mergeCells count="141">
    <mergeCell ref="A1:R2"/>
    <mergeCell ref="N5:Q10"/>
    <mergeCell ref="D29:E29"/>
    <mergeCell ref="D30:E30"/>
    <mergeCell ref="D31:E31"/>
    <mergeCell ref="D32:E32"/>
    <mergeCell ref="Y52:AA53"/>
    <mergeCell ref="AD52:AG53"/>
    <mergeCell ref="AH52:AJ53"/>
    <mergeCell ref="O54:R54"/>
    <mergeCell ref="D33:E33"/>
    <mergeCell ref="B49:I50"/>
    <mergeCell ref="K49:R50"/>
    <mergeCell ref="T49:AJ50"/>
    <mergeCell ref="B52:E53"/>
    <mergeCell ref="F52:I53"/>
    <mergeCell ref="K52:N53"/>
    <mergeCell ref="O52:R53"/>
    <mergeCell ref="U52:X53"/>
    <mergeCell ref="F54:I54"/>
    <mergeCell ref="F59:I59"/>
    <mergeCell ref="O59:R59"/>
    <mergeCell ref="F60:I60"/>
    <mergeCell ref="O60:R60"/>
    <mergeCell ref="F61:I61"/>
    <mergeCell ref="O61:R61"/>
    <mergeCell ref="F56:I56"/>
    <mergeCell ref="O56:R56"/>
    <mergeCell ref="F57:I57"/>
    <mergeCell ref="O57:R57"/>
    <mergeCell ref="F58:I58"/>
    <mergeCell ref="O58:R58"/>
    <mergeCell ref="F66:I66"/>
    <mergeCell ref="O66:R66"/>
    <mergeCell ref="F67:I67"/>
    <mergeCell ref="O67:R67"/>
    <mergeCell ref="F68:I68"/>
    <mergeCell ref="O68:R68"/>
    <mergeCell ref="F63:I63"/>
    <mergeCell ref="O63:R63"/>
    <mergeCell ref="F64:I64"/>
    <mergeCell ref="O64:R64"/>
    <mergeCell ref="F65:I65"/>
    <mergeCell ref="O65:R65"/>
    <mergeCell ref="F73:I73"/>
    <mergeCell ref="O73:R73"/>
    <mergeCell ref="F74:I74"/>
    <mergeCell ref="O74:R74"/>
    <mergeCell ref="F75:I75"/>
    <mergeCell ref="O75:R75"/>
    <mergeCell ref="F70:I70"/>
    <mergeCell ref="O70:R70"/>
    <mergeCell ref="F71:I71"/>
    <mergeCell ref="O71:R71"/>
    <mergeCell ref="F72:I72"/>
    <mergeCell ref="O72:R72"/>
    <mergeCell ref="F80:I80"/>
    <mergeCell ref="O80:R80"/>
    <mergeCell ref="F81:I81"/>
    <mergeCell ref="O81:R81"/>
    <mergeCell ref="F82:I82"/>
    <mergeCell ref="O82:R82"/>
    <mergeCell ref="F77:I77"/>
    <mergeCell ref="O77:R77"/>
    <mergeCell ref="F78:I78"/>
    <mergeCell ref="O78:R78"/>
    <mergeCell ref="F79:I79"/>
    <mergeCell ref="O79:R79"/>
    <mergeCell ref="F87:I87"/>
    <mergeCell ref="O87:R87"/>
    <mergeCell ref="F88:I88"/>
    <mergeCell ref="O88:R88"/>
    <mergeCell ref="F89:I89"/>
    <mergeCell ref="O89:R89"/>
    <mergeCell ref="F84:I84"/>
    <mergeCell ref="O84:R84"/>
    <mergeCell ref="F85:I85"/>
    <mergeCell ref="O85:R85"/>
    <mergeCell ref="F86:I86"/>
    <mergeCell ref="O86:R86"/>
    <mergeCell ref="F94:I94"/>
    <mergeCell ref="O94:R94"/>
    <mergeCell ref="F95:I95"/>
    <mergeCell ref="O95:R95"/>
    <mergeCell ref="F96:I96"/>
    <mergeCell ref="O96:R96"/>
    <mergeCell ref="F91:I91"/>
    <mergeCell ref="O91:R91"/>
    <mergeCell ref="F92:I92"/>
    <mergeCell ref="O92:R92"/>
    <mergeCell ref="F93:I93"/>
    <mergeCell ref="O93:R93"/>
    <mergeCell ref="F101:I101"/>
    <mergeCell ref="O101:R101"/>
    <mergeCell ref="F102:I102"/>
    <mergeCell ref="O102:R102"/>
    <mergeCell ref="F103:I103"/>
    <mergeCell ref="O103:R103"/>
    <mergeCell ref="F98:I98"/>
    <mergeCell ref="O98:R98"/>
    <mergeCell ref="F99:I99"/>
    <mergeCell ref="O99:R99"/>
    <mergeCell ref="F100:I100"/>
    <mergeCell ref="O100:R100"/>
    <mergeCell ref="O114:R114"/>
    <mergeCell ref="F108:I108"/>
    <mergeCell ref="O108:R108"/>
    <mergeCell ref="F109:I109"/>
    <mergeCell ref="O109:R109"/>
    <mergeCell ref="F110:I110"/>
    <mergeCell ref="O110:R110"/>
    <mergeCell ref="F105:I105"/>
    <mergeCell ref="O105:R105"/>
    <mergeCell ref="F106:I106"/>
    <mergeCell ref="O106:R106"/>
    <mergeCell ref="F107:I107"/>
    <mergeCell ref="O107:R107"/>
    <mergeCell ref="F124:I124"/>
    <mergeCell ref="B132:K132"/>
    <mergeCell ref="AM52:AT52"/>
    <mergeCell ref="AL49:AT50"/>
    <mergeCell ref="AP55:AP56"/>
    <mergeCell ref="AQ55:AR56"/>
    <mergeCell ref="AP54:AR54"/>
    <mergeCell ref="F119:I119"/>
    <mergeCell ref="O119:R119"/>
    <mergeCell ref="F120:I120"/>
    <mergeCell ref="F121:I121"/>
    <mergeCell ref="F122:I122"/>
    <mergeCell ref="F123:I123"/>
    <mergeCell ref="F115:I115"/>
    <mergeCell ref="O115:R115"/>
    <mergeCell ref="F116:I116"/>
    <mergeCell ref="O116:R116"/>
    <mergeCell ref="F117:I117"/>
    <mergeCell ref="O117:R117"/>
    <mergeCell ref="F112:I112"/>
    <mergeCell ref="O112:R112"/>
    <mergeCell ref="F113:I113"/>
    <mergeCell ref="O113:R113"/>
    <mergeCell ref="F114:I114"/>
  </mergeCells>
  <conditionalFormatting sqref="AN57">
    <cfRule type="cellIs" dxfId="160" priority="68" stopIfTrue="1" operator="greaterThan">
      <formula>0.75</formula>
    </cfRule>
    <cfRule type="cellIs" dxfId="159" priority="69" stopIfTrue="1" operator="greaterThanOrEqual">
      <formula>0.45</formula>
    </cfRule>
    <cfRule type="cellIs" dxfId="158" priority="70" stopIfTrue="1" operator="lessThan">
      <formula>0.45</formula>
    </cfRule>
  </conditionalFormatting>
  <conditionalFormatting sqref="AN57:AN76">
    <cfRule type="cellIs" dxfId="157" priority="65" stopIfTrue="1" operator="greaterThan">
      <formula>0.75</formula>
    </cfRule>
    <cfRule type="cellIs" dxfId="156" priority="66" stopIfTrue="1" operator="greaterThanOrEqual">
      <formula>0.45</formula>
    </cfRule>
    <cfRule type="cellIs" dxfId="155" priority="67" stopIfTrue="1" operator="lessThan">
      <formula>0.45</formula>
    </cfRule>
  </conditionalFormatting>
  <conditionalFormatting sqref="I118">
    <cfRule type="cellIs" dxfId="154" priority="5" stopIfTrue="1" operator="greaterThan">
      <formula>0.75</formula>
    </cfRule>
    <cfRule type="cellIs" dxfId="153" priority="6" stopIfTrue="1" operator="greaterThanOrEqual">
      <formula>0.45</formula>
    </cfRule>
    <cfRule type="cellIs" dxfId="152" priority="7" stopIfTrue="1" operator="lessThan">
      <formula>0.45</formula>
    </cfRule>
  </conditionalFormatting>
  <conditionalFormatting sqref="I97">
    <cfRule type="cellIs" dxfId="151" priority="62" stopIfTrue="1" operator="greaterThan">
      <formula>0.75</formula>
    </cfRule>
    <cfRule type="cellIs" dxfId="150" priority="63" stopIfTrue="1" operator="greaterThanOrEqual">
      <formula>0.45</formula>
    </cfRule>
    <cfRule type="cellIs" dxfId="149" priority="64" stopIfTrue="1" operator="lessThan">
      <formula>0.45</formula>
    </cfRule>
  </conditionalFormatting>
  <conditionalFormatting sqref="R111">
    <cfRule type="cellIs" dxfId="148" priority="56" stopIfTrue="1" operator="greaterThan">
      <formula>0.75</formula>
    </cfRule>
    <cfRule type="cellIs" dxfId="147" priority="57" stopIfTrue="1" operator="greaterThanOrEqual">
      <formula>0.45</formula>
    </cfRule>
    <cfRule type="cellIs" dxfId="146" priority="58" stopIfTrue="1" operator="lessThan">
      <formula>0.45</formula>
    </cfRule>
  </conditionalFormatting>
  <conditionalFormatting sqref="R97">
    <cfRule type="cellIs" dxfId="145" priority="50" stopIfTrue="1" operator="greaterThan">
      <formula>0.75</formula>
    </cfRule>
    <cfRule type="cellIs" dxfId="144" priority="51" stopIfTrue="1" operator="greaterThanOrEqual">
      <formula>0.45</formula>
    </cfRule>
    <cfRule type="cellIs" dxfId="143" priority="52" stopIfTrue="1" operator="lessThan">
      <formula>0.45</formula>
    </cfRule>
  </conditionalFormatting>
  <conditionalFormatting sqref="R83">
    <cfRule type="cellIs" dxfId="142" priority="44" stopIfTrue="1" operator="greaterThan">
      <formula>0.75</formula>
    </cfRule>
    <cfRule type="cellIs" dxfId="141" priority="45" stopIfTrue="1" operator="greaterThanOrEqual">
      <formula>0.45</formula>
    </cfRule>
    <cfRule type="cellIs" dxfId="140" priority="46" stopIfTrue="1" operator="lessThan">
      <formula>0.45</formula>
    </cfRule>
  </conditionalFormatting>
  <conditionalFormatting sqref="R69">
    <cfRule type="cellIs" dxfId="139" priority="38" stopIfTrue="1" operator="greaterThan">
      <formula>0.75</formula>
    </cfRule>
    <cfRule type="cellIs" dxfId="138" priority="39" stopIfTrue="1" operator="greaterThanOrEqual">
      <formula>0.45</formula>
    </cfRule>
    <cfRule type="cellIs" dxfId="137" priority="40" stopIfTrue="1" operator="lessThan">
      <formula>0.45</formula>
    </cfRule>
  </conditionalFormatting>
  <conditionalFormatting sqref="R55">
    <cfRule type="cellIs" dxfId="136" priority="32" stopIfTrue="1" operator="greaterThan">
      <formula>0.75</formula>
    </cfRule>
    <cfRule type="cellIs" dxfId="135" priority="33" stopIfTrue="1" operator="greaterThanOrEqual">
      <formula>0.45</formula>
    </cfRule>
    <cfRule type="cellIs" dxfId="134" priority="34" stopIfTrue="1" operator="lessThan">
      <formula>0.45</formula>
    </cfRule>
  </conditionalFormatting>
  <conditionalFormatting sqref="I62">
    <cfRule type="cellIs" dxfId="133" priority="26" stopIfTrue="1" operator="greaterThan">
      <formula>0.75</formula>
    </cfRule>
    <cfRule type="cellIs" dxfId="132" priority="27" stopIfTrue="1" operator="greaterThanOrEqual">
      <formula>0.45</formula>
    </cfRule>
    <cfRule type="cellIs" dxfId="131" priority="28" stopIfTrue="1" operator="lessThan">
      <formula>0.45</formula>
    </cfRule>
  </conditionalFormatting>
  <conditionalFormatting sqref="I76">
    <cfRule type="cellIs" dxfId="130" priority="20" stopIfTrue="1" operator="greaterThan">
      <formula>0.75</formula>
    </cfRule>
    <cfRule type="cellIs" dxfId="129" priority="21" stopIfTrue="1" operator="greaterThanOrEqual">
      <formula>0.45</formula>
    </cfRule>
    <cfRule type="cellIs" dxfId="128" priority="22" stopIfTrue="1" operator="lessThan">
      <formula>0.45</formula>
    </cfRule>
  </conditionalFormatting>
  <conditionalFormatting sqref="I90">
    <cfRule type="cellIs" dxfId="127" priority="14" stopIfTrue="1" operator="greaterThan">
      <formula>0.75</formula>
    </cfRule>
    <cfRule type="cellIs" dxfId="126" priority="15" stopIfTrue="1" operator="greaterThanOrEqual">
      <formula>0.45</formula>
    </cfRule>
    <cfRule type="cellIs" dxfId="125" priority="16" stopIfTrue="1" operator="lessThan">
      <formula>0.45</formula>
    </cfRule>
  </conditionalFormatting>
  <conditionalFormatting sqref="I111">
    <cfRule type="cellIs" dxfId="124" priority="8" stopIfTrue="1" operator="greaterThan">
      <formula>0.75</formula>
    </cfRule>
    <cfRule type="cellIs" dxfId="123" priority="9" stopIfTrue="1" operator="greaterThanOrEqual">
      <formula>0.45</formula>
    </cfRule>
    <cfRule type="cellIs" dxfId="122" priority="10" stopIfTrue="1" operator="lessThan">
      <formula>0.45</formula>
    </cfRule>
  </conditionalFormatting>
  <conditionalFormatting sqref="R118">
    <cfRule type="cellIs" dxfId="121" priority="59" stopIfTrue="1" operator="greaterThan">
      <formula>0.75</formula>
    </cfRule>
    <cfRule type="cellIs" dxfId="120" priority="60" stopIfTrue="1" operator="greaterThanOrEqual">
      <formula>0.45</formula>
    </cfRule>
    <cfRule type="cellIs" dxfId="119" priority="61" stopIfTrue="1" operator="lessThan">
      <formula>0.45</formula>
    </cfRule>
  </conditionalFormatting>
  <conditionalFormatting sqref="R104">
    <cfRule type="cellIs" dxfId="118" priority="53" stopIfTrue="1" operator="greaterThan">
      <formula>0.75</formula>
    </cfRule>
    <cfRule type="cellIs" dxfId="117" priority="54" stopIfTrue="1" operator="greaterThanOrEqual">
      <formula>0.45</formula>
    </cfRule>
    <cfRule type="cellIs" dxfId="116" priority="55" stopIfTrue="1" operator="lessThan">
      <formula>0.45</formula>
    </cfRule>
  </conditionalFormatting>
  <conditionalFormatting sqref="R90">
    <cfRule type="cellIs" dxfId="115" priority="47" stopIfTrue="1" operator="greaterThan">
      <formula>0.75</formula>
    </cfRule>
    <cfRule type="cellIs" dxfId="114" priority="48" stopIfTrue="1" operator="greaterThanOrEqual">
      <formula>0.45</formula>
    </cfRule>
    <cfRule type="cellIs" dxfId="113" priority="49" stopIfTrue="1" operator="lessThan">
      <formula>0.45</formula>
    </cfRule>
  </conditionalFormatting>
  <conditionalFormatting sqref="R76">
    <cfRule type="cellIs" dxfId="112" priority="41" stopIfTrue="1" operator="greaterThan">
      <formula>0.75</formula>
    </cfRule>
    <cfRule type="cellIs" dxfId="111" priority="42" stopIfTrue="1" operator="greaterThanOrEqual">
      <formula>0.45</formula>
    </cfRule>
    <cfRule type="cellIs" dxfId="110" priority="43" stopIfTrue="1" operator="lessThan">
      <formula>0.45</formula>
    </cfRule>
  </conditionalFormatting>
  <conditionalFormatting sqref="R62">
    <cfRule type="cellIs" dxfId="109" priority="35" stopIfTrue="1" operator="greaterThan">
      <formula>0.75</formula>
    </cfRule>
    <cfRule type="cellIs" dxfId="108" priority="36" stopIfTrue="1" operator="greaterThanOrEqual">
      <formula>0.45</formula>
    </cfRule>
    <cfRule type="cellIs" dxfId="107" priority="37" stopIfTrue="1" operator="lessThan">
      <formula>0.45</formula>
    </cfRule>
  </conditionalFormatting>
  <conditionalFormatting sqref="I55">
    <cfRule type="cellIs" dxfId="106" priority="29" stopIfTrue="1" operator="greaterThan">
      <formula>0.75</formula>
    </cfRule>
    <cfRule type="cellIs" dxfId="105" priority="30" stopIfTrue="1" operator="greaterThanOrEqual">
      <formula>0.45</formula>
    </cfRule>
    <cfRule type="cellIs" dxfId="104" priority="31" stopIfTrue="1" operator="lessThan">
      <formula>0.45</formula>
    </cfRule>
  </conditionalFormatting>
  <conditionalFormatting sqref="I69">
    <cfRule type="cellIs" dxfId="103" priority="23" stopIfTrue="1" operator="greaterThan">
      <formula>0.75</formula>
    </cfRule>
    <cfRule type="cellIs" dxfId="102" priority="24" stopIfTrue="1" operator="greaterThanOrEqual">
      <formula>0.45</formula>
    </cfRule>
    <cfRule type="cellIs" dxfId="101" priority="25" stopIfTrue="1" operator="lessThan">
      <formula>0.45</formula>
    </cfRule>
  </conditionalFormatting>
  <conditionalFormatting sqref="I83">
    <cfRule type="cellIs" dxfId="100" priority="17" stopIfTrue="1" operator="greaterThan">
      <formula>0.75</formula>
    </cfRule>
    <cfRule type="cellIs" dxfId="99" priority="18" stopIfTrue="1" operator="greaterThanOrEqual">
      <formula>0.45</formula>
    </cfRule>
    <cfRule type="cellIs" dxfId="98" priority="19" stopIfTrue="1" operator="lessThan">
      <formula>0.45</formula>
    </cfRule>
  </conditionalFormatting>
  <conditionalFormatting sqref="I104">
    <cfRule type="cellIs" dxfId="97" priority="11" stopIfTrue="1" operator="greaterThan">
      <formula>0.75</formula>
    </cfRule>
    <cfRule type="cellIs" dxfId="96" priority="12" stopIfTrue="1" operator="greaterThanOrEqual">
      <formula>0.45</formula>
    </cfRule>
    <cfRule type="cellIs" dxfId="95" priority="13" stopIfTrue="1" operator="lessThan">
      <formula>0.45</formula>
    </cfRule>
  </conditionalFormatting>
  <conditionalFormatting sqref="AT57">
    <cfRule type="cellIs" dxfId="94" priority="4" operator="lessThan">
      <formula>$AO$57</formula>
    </cfRule>
  </conditionalFormatting>
  <conditionalFormatting sqref="AT58:AT76">
    <cfRule type="cellIs" dxfId="93" priority="2" operator="lessThan">
      <formula>$AO$57</formula>
    </cfRule>
  </conditionalFormatting>
  <conditionalFormatting sqref="AN57:AN76">
    <cfRule type="cellIs" dxfId="92" priority="1" operator="lessThan">
      <formula>1</formula>
    </cfRule>
  </conditionalFormatting>
  <hyperlinks>
    <hyperlink ref="B152" r:id="rId1"/>
    <hyperlink ref="B153" r:id="rId2"/>
  </hyperlinks>
  <pageMargins left="4.1666666666666664E-2" right="1.6666666666666666E-2" top="3.3333333333333333E-2" bottom="1.6666666666666666E-2" header="0.3" footer="0.3"/>
  <pageSetup paperSize="9" scale="99" orientation="portrait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V306"/>
  <sheetViews>
    <sheetView zoomScale="75" zoomScaleNormal="75" zoomScalePageLayoutView="50" workbookViewId="0">
      <selection activeCell="AA22" sqref="AA22"/>
    </sheetView>
  </sheetViews>
  <sheetFormatPr baseColWidth="10" defaultRowHeight="18.75" x14ac:dyDescent="0.3"/>
  <cols>
    <col min="1" max="1" width="6.5703125" style="28" customWidth="1"/>
    <col min="2" max="2" width="7.28515625" style="28" customWidth="1"/>
    <col min="3" max="5" width="14.7109375" style="28" customWidth="1"/>
    <col min="6" max="9" width="12.7109375" style="28" customWidth="1"/>
    <col min="10" max="10" width="3.42578125" style="28" customWidth="1"/>
    <col min="11" max="11" width="8" style="28" customWidth="1"/>
    <col min="12" max="14" width="14.7109375" style="28" customWidth="1"/>
    <col min="15" max="18" width="12.7109375" style="28" customWidth="1"/>
    <col min="19" max="19" width="8.140625" style="28" customWidth="1"/>
    <col min="20" max="16384" width="11.42578125" style="28"/>
  </cols>
  <sheetData>
    <row r="1" spans="1:19" ht="18" customHeight="1" x14ac:dyDescent="0.3">
      <c r="A1" s="412" t="s">
        <v>487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64"/>
    </row>
    <row r="2" spans="1:19" ht="18" customHeight="1" x14ac:dyDescent="0.3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64"/>
    </row>
    <row r="3" spans="1:19" ht="18" customHeight="1" x14ac:dyDescent="0.3">
      <c r="A3" s="35"/>
      <c r="B3" s="164"/>
      <c r="C3" s="148"/>
      <c r="D3" s="148"/>
      <c r="E3" s="148"/>
      <c r="F3" s="148"/>
      <c r="G3" s="148"/>
      <c r="H3" s="148"/>
      <c r="I3" s="35"/>
      <c r="J3" s="35"/>
      <c r="K3" s="35"/>
      <c r="L3" s="35"/>
      <c r="M3" s="35"/>
      <c r="N3" s="35"/>
      <c r="O3" s="35"/>
      <c r="P3" s="35"/>
      <c r="Q3" s="35"/>
      <c r="R3" s="35"/>
      <c r="S3" s="64"/>
    </row>
    <row r="4" spans="1:19" ht="18" customHeight="1" x14ac:dyDescent="0.3">
      <c r="A4" s="35"/>
      <c r="B4" s="307" t="s">
        <v>384</v>
      </c>
      <c r="C4" s="85"/>
      <c r="D4" s="148"/>
      <c r="E4" s="148"/>
      <c r="F4" s="148"/>
      <c r="G4" s="148"/>
      <c r="H4" s="148"/>
      <c r="I4" s="35"/>
      <c r="J4" s="35"/>
      <c r="K4" s="35"/>
      <c r="L4" s="35"/>
      <c r="M4" s="413" t="s">
        <v>186</v>
      </c>
      <c r="N4" s="414"/>
      <c r="O4" s="414"/>
      <c r="P4" s="415"/>
      <c r="Q4" s="35"/>
      <c r="R4" s="35"/>
      <c r="S4" s="64"/>
    </row>
    <row r="5" spans="1:19" ht="18" customHeight="1" x14ac:dyDescent="0.3">
      <c r="A5" s="35"/>
      <c r="B5" s="308"/>
      <c r="C5" s="308"/>
      <c r="D5" s="35"/>
      <c r="E5" s="35"/>
      <c r="F5" s="35"/>
      <c r="G5" s="35"/>
      <c r="H5" s="35"/>
      <c r="I5" s="35"/>
      <c r="J5" s="35"/>
      <c r="K5" s="35"/>
      <c r="L5" s="35"/>
      <c r="M5" s="416"/>
      <c r="N5" s="417"/>
      <c r="O5" s="417"/>
      <c r="P5" s="418"/>
      <c r="Q5" s="35"/>
      <c r="R5" s="35"/>
      <c r="S5" s="64"/>
    </row>
    <row r="6" spans="1:19" ht="18" customHeight="1" x14ac:dyDescent="0.3">
      <c r="A6" s="35"/>
      <c r="B6" s="308"/>
      <c r="C6" s="308" t="s">
        <v>209</v>
      </c>
      <c r="D6" s="35"/>
      <c r="E6" s="35"/>
      <c r="F6" s="35"/>
      <c r="G6" s="35"/>
      <c r="H6" s="35"/>
      <c r="I6" s="35"/>
      <c r="J6" s="35"/>
      <c r="K6" s="35"/>
      <c r="L6" s="35"/>
      <c r="M6" s="416"/>
      <c r="N6" s="417"/>
      <c r="O6" s="417"/>
      <c r="P6" s="418"/>
      <c r="Q6" s="35"/>
      <c r="R6" s="35"/>
      <c r="S6" s="64"/>
    </row>
    <row r="7" spans="1:19" ht="18" customHeight="1" x14ac:dyDescent="0.3">
      <c r="A7" s="35"/>
      <c r="B7" s="308"/>
      <c r="C7" s="308" t="s">
        <v>210</v>
      </c>
      <c r="D7" s="35"/>
      <c r="E7" s="35"/>
      <c r="F7" s="35"/>
      <c r="G7" s="35"/>
      <c r="H7" s="35"/>
      <c r="I7" s="35"/>
      <c r="J7" s="35"/>
      <c r="K7" s="35"/>
      <c r="L7" s="35"/>
      <c r="M7" s="416"/>
      <c r="N7" s="417"/>
      <c r="O7" s="417"/>
      <c r="P7" s="418"/>
      <c r="Q7" s="35"/>
      <c r="R7" s="35"/>
      <c r="S7" s="64"/>
    </row>
    <row r="8" spans="1:19" ht="18" customHeight="1" x14ac:dyDescent="0.3">
      <c r="A8" s="35"/>
      <c r="B8" s="308"/>
      <c r="C8" s="308" t="s">
        <v>211</v>
      </c>
      <c r="D8" s="35"/>
      <c r="E8" s="35"/>
      <c r="F8" s="35"/>
      <c r="G8" s="35"/>
      <c r="H8" s="35"/>
      <c r="I8" s="35"/>
      <c r="J8" s="35"/>
      <c r="K8" s="35"/>
      <c r="L8" s="35"/>
      <c r="M8" s="416"/>
      <c r="N8" s="417"/>
      <c r="O8" s="417"/>
      <c r="P8" s="418"/>
      <c r="Q8" s="35"/>
      <c r="R8" s="35"/>
      <c r="S8" s="64"/>
    </row>
    <row r="9" spans="1:19" ht="18" customHeight="1" x14ac:dyDescent="0.3">
      <c r="A9" s="35"/>
      <c r="B9" s="308"/>
      <c r="C9" s="308" t="s">
        <v>460</v>
      </c>
      <c r="D9" s="35"/>
      <c r="E9" s="35"/>
      <c r="F9" s="35"/>
      <c r="G9" s="35"/>
      <c r="H9" s="35"/>
      <c r="I9" s="35"/>
      <c r="J9" s="35"/>
      <c r="K9" s="35"/>
      <c r="L9" s="35"/>
      <c r="M9" s="416"/>
      <c r="N9" s="417"/>
      <c r="O9" s="417"/>
      <c r="P9" s="418"/>
      <c r="Q9" s="35"/>
      <c r="R9" s="35"/>
      <c r="S9" s="64"/>
    </row>
    <row r="10" spans="1:19" ht="18" customHeight="1" x14ac:dyDescent="0.3">
      <c r="A10" s="35"/>
      <c r="B10" s="308"/>
      <c r="C10" s="308" t="s">
        <v>59</v>
      </c>
      <c r="D10" s="35"/>
      <c r="E10" s="35"/>
      <c r="F10" s="300"/>
      <c r="G10" s="35"/>
      <c r="H10" s="35"/>
      <c r="I10" s="35"/>
      <c r="J10" s="35"/>
      <c r="K10" s="35"/>
      <c r="L10" s="35"/>
      <c r="M10" s="419"/>
      <c r="N10" s="420"/>
      <c r="O10" s="420"/>
      <c r="P10" s="421"/>
      <c r="Q10" s="35"/>
      <c r="R10" s="35"/>
      <c r="S10" s="64"/>
    </row>
    <row r="11" spans="1:19" ht="18" customHeight="1" thickBot="1" x14ac:dyDescent="0.35">
      <c r="A11" s="35"/>
      <c r="B11" s="35"/>
      <c r="C11" s="35"/>
      <c r="D11" s="35"/>
      <c r="E11" s="35"/>
      <c r="F11" s="300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64"/>
    </row>
    <row r="12" spans="1:19" ht="20.100000000000001" customHeight="1" x14ac:dyDescent="0.3">
      <c r="A12" s="35"/>
      <c r="B12" s="422">
        <v>1</v>
      </c>
      <c r="C12" s="424" t="s">
        <v>390</v>
      </c>
      <c r="D12" s="424"/>
      <c r="E12" s="424"/>
      <c r="F12" s="424"/>
      <c r="G12" s="424"/>
      <c r="H12" s="424"/>
      <c r="I12" s="424"/>
      <c r="J12" s="424"/>
      <c r="K12" s="424"/>
      <c r="L12" s="424"/>
      <c r="M12" s="424"/>
      <c r="N12" s="424"/>
      <c r="O12" s="424"/>
      <c r="P12" s="424"/>
      <c r="Q12" s="424"/>
      <c r="R12" s="425"/>
      <c r="S12" s="64"/>
    </row>
    <row r="13" spans="1:19" ht="20.100000000000001" customHeight="1" x14ac:dyDescent="0.3">
      <c r="A13" s="35"/>
      <c r="B13" s="423"/>
      <c r="C13" s="426"/>
      <c r="D13" s="426"/>
      <c r="E13" s="426"/>
      <c r="F13" s="426"/>
      <c r="G13" s="426"/>
      <c r="H13" s="426"/>
      <c r="I13" s="426"/>
      <c r="J13" s="426"/>
      <c r="K13" s="426"/>
      <c r="L13" s="426"/>
      <c r="M13" s="426"/>
      <c r="N13" s="426"/>
      <c r="O13" s="426"/>
      <c r="P13" s="426"/>
      <c r="Q13" s="426"/>
      <c r="R13" s="427"/>
      <c r="S13" s="64"/>
    </row>
    <row r="14" spans="1:19" ht="18" customHeight="1" x14ac:dyDescent="0.3">
      <c r="A14" s="35"/>
      <c r="B14" s="60"/>
      <c r="C14" s="40"/>
      <c r="D14" s="40"/>
      <c r="E14" s="40"/>
      <c r="F14" s="316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39"/>
      <c r="S14" s="64"/>
    </row>
    <row r="15" spans="1:19" ht="18" customHeight="1" x14ac:dyDescent="0.3">
      <c r="A15" s="35"/>
      <c r="B15" s="428" t="s">
        <v>143</v>
      </c>
      <c r="C15" s="384"/>
      <c r="D15" s="384"/>
      <c r="E15" s="384"/>
      <c r="F15" s="384"/>
      <c r="G15" s="384"/>
      <c r="H15" s="384"/>
      <c r="I15" s="40"/>
      <c r="J15" s="40"/>
      <c r="K15" s="384" t="s">
        <v>142</v>
      </c>
      <c r="L15" s="384"/>
      <c r="M15" s="384"/>
      <c r="N15" s="384"/>
      <c r="O15" s="384"/>
      <c r="P15" s="384"/>
      <c r="Q15" s="384"/>
      <c r="R15" s="429"/>
      <c r="S15" s="64"/>
    </row>
    <row r="16" spans="1:19" ht="18" customHeight="1" x14ac:dyDescent="0.3">
      <c r="A16" s="35"/>
      <c r="B16" s="428"/>
      <c r="C16" s="384"/>
      <c r="D16" s="384"/>
      <c r="E16" s="384"/>
      <c r="F16" s="384"/>
      <c r="G16" s="384"/>
      <c r="H16" s="384"/>
      <c r="I16" s="40"/>
      <c r="J16" s="40"/>
      <c r="K16" s="384"/>
      <c r="L16" s="384"/>
      <c r="M16" s="384"/>
      <c r="N16" s="384"/>
      <c r="O16" s="384"/>
      <c r="P16" s="384"/>
      <c r="Q16" s="384"/>
      <c r="R16" s="429"/>
      <c r="S16" s="64"/>
    </row>
    <row r="17" spans="1:19" ht="18" customHeight="1" x14ac:dyDescent="0.3">
      <c r="A17" s="35"/>
      <c r="B17" s="60"/>
      <c r="C17" s="40"/>
      <c r="D17" s="40"/>
      <c r="E17" s="40"/>
      <c r="F17" s="316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39"/>
      <c r="S17" s="64"/>
    </row>
    <row r="18" spans="1:19" ht="18" customHeight="1" thickBot="1" x14ac:dyDescent="0.35">
      <c r="A18" s="35"/>
      <c r="B18" s="317"/>
      <c r="C18" s="152"/>
      <c r="D18" s="152"/>
      <c r="E18" s="152"/>
      <c r="F18" s="152"/>
      <c r="G18" s="152"/>
      <c r="H18" s="152"/>
      <c r="I18" s="37"/>
      <c r="J18" s="37"/>
      <c r="K18" s="37"/>
      <c r="L18" s="37"/>
      <c r="M18" s="37"/>
      <c r="N18" s="37"/>
      <c r="O18" s="37"/>
      <c r="P18" s="37"/>
      <c r="Q18" s="37"/>
      <c r="R18" s="36"/>
      <c r="S18" s="64"/>
    </row>
    <row r="19" spans="1:19" ht="18" customHeight="1" x14ac:dyDescent="0.3">
      <c r="A19" s="35"/>
      <c r="B19" s="156"/>
      <c r="C19" s="148"/>
      <c r="D19" s="148"/>
      <c r="E19" s="148"/>
      <c r="F19" s="148"/>
      <c r="G19" s="148"/>
      <c r="H19" s="148"/>
      <c r="I19" s="40"/>
      <c r="J19" s="35"/>
      <c r="K19" s="35"/>
      <c r="L19" s="35"/>
      <c r="M19" s="35"/>
      <c r="N19" s="35"/>
      <c r="O19" s="35"/>
      <c r="P19" s="35"/>
      <c r="Q19" s="35"/>
      <c r="R19" s="35"/>
      <c r="S19" s="64"/>
    </row>
    <row r="20" spans="1:19" ht="18" customHeight="1" thickBot="1" x14ac:dyDescent="0.35">
      <c r="A20" s="35"/>
      <c r="B20" s="156"/>
      <c r="C20" s="148"/>
      <c r="D20" s="148"/>
      <c r="E20" s="148"/>
      <c r="F20" s="148"/>
      <c r="G20" s="148"/>
      <c r="H20" s="148"/>
      <c r="I20" s="40"/>
      <c r="J20" s="35"/>
      <c r="K20" s="35"/>
      <c r="L20" s="35"/>
      <c r="M20" s="35"/>
      <c r="N20" s="35"/>
      <c r="O20" s="35"/>
      <c r="P20" s="35"/>
      <c r="Q20" s="35"/>
      <c r="R20" s="35"/>
      <c r="S20" s="64"/>
    </row>
    <row r="21" spans="1:19" ht="20.100000000000001" customHeight="1" x14ac:dyDescent="0.3">
      <c r="A21" s="35"/>
      <c r="B21" s="422">
        <v>2</v>
      </c>
      <c r="C21" s="424" t="s">
        <v>389</v>
      </c>
      <c r="D21" s="424"/>
      <c r="E21" s="424"/>
      <c r="F21" s="424"/>
      <c r="G21" s="424"/>
      <c r="H21" s="424"/>
      <c r="I21" s="424"/>
      <c r="J21" s="424"/>
      <c r="K21" s="424"/>
      <c r="L21" s="424"/>
      <c r="M21" s="424"/>
      <c r="N21" s="424"/>
      <c r="O21" s="424"/>
      <c r="P21" s="424"/>
      <c r="Q21" s="424"/>
      <c r="R21" s="425"/>
      <c r="S21" s="64"/>
    </row>
    <row r="22" spans="1:19" ht="20.100000000000001" customHeight="1" x14ac:dyDescent="0.3">
      <c r="A22" s="35"/>
      <c r="B22" s="423"/>
      <c r="C22" s="426"/>
      <c r="D22" s="426"/>
      <c r="E22" s="426"/>
      <c r="F22" s="426"/>
      <c r="G22" s="426"/>
      <c r="H22" s="426"/>
      <c r="I22" s="426"/>
      <c r="J22" s="426"/>
      <c r="K22" s="426"/>
      <c r="L22" s="426"/>
      <c r="M22" s="426"/>
      <c r="N22" s="426"/>
      <c r="O22" s="426"/>
      <c r="P22" s="426"/>
      <c r="Q22" s="426"/>
      <c r="R22" s="427"/>
      <c r="S22" s="64"/>
    </row>
    <row r="23" spans="1:19" ht="18" customHeight="1" x14ac:dyDescent="0.3">
      <c r="A23" s="35"/>
      <c r="B23" s="318"/>
      <c r="C23" s="148"/>
      <c r="D23" s="148"/>
      <c r="E23" s="148"/>
      <c r="F23" s="148"/>
      <c r="G23" s="148"/>
      <c r="H23" s="148"/>
      <c r="I23" s="40"/>
      <c r="J23" s="40"/>
      <c r="K23" s="40"/>
      <c r="L23" s="40"/>
      <c r="M23" s="40"/>
      <c r="N23" s="40"/>
      <c r="O23" s="40"/>
      <c r="P23" s="40"/>
      <c r="Q23" s="40"/>
      <c r="R23" s="39"/>
      <c r="S23" s="64"/>
    </row>
    <row r="24" spans="1:19" ht="18" customHeight="1" x14ac:dyDescent="0.3">
      <c r="A24" s="35"/>
      <c r="B24" s="318"/>
      <c r="C24" s="148"/>
      <c r="D24" s="148"/>
      <c r="E24" s="40" t="s">
        <v>139</v>
      </c>
      <c r="F24" s="40"/>
      <c r="G24" s="316"/>
      <c r="H24" s="40"/>
      <c r="I24" s="40" t="s">
        <v>387</v>
      </c>
      <c r="J24" s="40"/>
      <c r="K24" s="40"/>
      <c r="L24" s="40"/>
      <c r="M24" s="40"/>
      <c r="N24" s="40"/>
      <c r="O24" s="40"/>
      <c r="P24" s="40"/>
      <c r="Q24" s="40"/>
      <c r="R24" s="39"/>
      <c r="S24" s="64"/>
    </row>
    <row r="25" spans="1:19" ht="18" customHeight="1" x14ac:dyDescent="0.3">
      <c r="A25" s="35"/>
      <c r="B25" s="318"/>
      <c r="C25" s="148"/>
      <c r="D25" s="148"/>
      <c r="E25" s="385" t="s">
        <v>385</v>
      </c>
      <c r="F25" s="386"/>
      <c r="G25" s="386"/>
      <c r="H25" s="386"/>
      <c r="I25" s="385" t="s">
        <v>386</v>
      </c>
      <c r="J25" s="386"/>
      <c r="K25" s="386"/>
      <c r="L25" s="386"/>
      <c r="M25" s="386"/>
      <c r="N25" s="389"/>
      <c r="O25" s="40"/>
      <c r="P25" s="40"/>
      <c r="Q25" s="40"/>
      <c r="R25" s="39"/>
      <c r="S25" s="64"/>
    </row>
    <row r="26" spans="1:19" ht="18" customHeight="1" x14ac:dyDescent="0.3">
      <c r="A26" s="35"/>
      <c r="B26" s="318"/>
      <c r="C26" s="148"/>
      <c r="D26" s="148"/>
      <c r="E26" s="387"/>
      <c r="F26" s="388"/>
      <c r="G26" s="388"/>
      <c r="H26" s="388"/>
      <c r="I26" s="387"/>
      <c r="J26" s="388"/>
      <c r="K26" s="388"/>
      <c r="L26" s="388"/>
      <c r="M26" s="388"/>
      <c r="N26" s="390"/>
      <c r="O26" s="40"/>
      <c r="P26" s="40"/>
      <c r="Q26" s="40"/>
      <c r="R26" s="39"/>
      <c r="S26" s="64"/>
    </row>
    <row r="27" spans="1:19" ht="18" customHeight="1" x14ac:dyDescent="0.3">
      <c r="A27" s="35"/>
      <c r="B27" s="318"/>
      <c r="C27" s="148"/>
      <c r="D27" s="148"/>
      <c r="E27" s="148"/>
      <c r="F27" s="148"/>
      <c r="G27" s="148"/>
      <c r="H27" s="148"/>
      <c r="I27" s="40"/>
      <c r="J27" s="40"/>
      <c r="K27" s="40"/>
      <c r="L27" s="40"/>
      <c r="M27" s="40"/>
      <c r="N27" s="40"/>
      <c r="O27" s="40"/>
      <c r="P27" s="40"/>
      <c r="Q27" s="40"/>
      <c r="R27" s="39"/>
      <c r="S27" s="64"/>
    </row>
    <row r="28" spans="1:19" ht="18" customHeight="1" thickBot="1" x14ac:dyDescent="0.35">
      <c r="A28" s="35"/>
      <c r="B28" s="317"/>
      <c r="C28" s="152"/>
      <c r="D28" s="152"/>
      <c r="E28" s="152"/>
      <c r="F28" s="152"/>
      <c r="G28" s="152"/>
      <c r="H28" s="152"/>
      <c r="I28" s="37"/>
      <c r="J28" s="37"/>
      <c r="K28" s="37"/>
      <c r="L28" s="37"/>
      <c r="M28" s="37"/>
      <c r="N28" s="37"/>
      <c r="O28" s="37"/>
      <c r="P28" s="37"/>
      <c r="Q28" s="37"/>
      <c r="R28" s="36"/>
      <c r="S28" s="64"/>
    </row>
    <row r="29" spans="1:19" ht="18" customHeight="1" x14ac:dyDescent="0.3">
      <c r="A29" s="35"/>
      <c r="B29" s="156"/>
      <c r="C29" s="148"/>
      <c r="D29" s="148"/>
      <c r="E29" s="148"/>
      <c r="F29" s="148"/>
      <c r="G29" s="148"/>
      <c r="H29" s="148"/>
      <c r="I29" s="40"/>
      <c r="J29" s="35"/>
      <c r="K29" s="35"/>
      <c r="L29" s="35"/>
      <c r="M29" s="35"/>
      <c r="N29" s="35"/>
      <c r="O29" s="35"/>
      <c r="P29" s="35"/>
      <c r="Q29" s="35"/>
      <c r="R29" s="35"/>
      <c r="S29" s="64"/>
    </row>
    <row r="30" spans="1:19" ht="18" customHeight="1" thickBot="1" x14ac:dyDescent="0.35">
      <c r="A30" s="35"/>
      <c r="B30" s="156"/>
      <c r="C30" s="301"/>
      <c r="D30" s="148"/>
      <c r="E30" s="148"/>
      <c r="F30" s="148"/>
      <c r="G30" s="148"/>
      <c r="H30" s="148"/>
      <c r="I30" s="40"/>
      <c r="J30" s="35"/>
      <c r="K30" s="35"/>
      <c r="L30" s="35"/>
      <c r="M30" s="35"/>
      <c r="N30" s="35"/>
      <c r="O30" s="35"/>
      <c r="P30" s="35"/>
      <c r="Q30" s="35"/>
      <c r="R30" s="35"/>
      <c r="S30" s="64"/>
    </row>
    <row r="31" spans="1:19" ht="20.100000000000001" customHeight="1" x14ac:dyDescent="0.3">
      <c r="A31" s="35"/>
      <c r="B31" s="422">
        <v>3</v>
      </c>
      <c r="C31" s="424" t="s">
        <v>433</v>
      </c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5"/>
      <c r="S31" s="64"/>
    </row>
    <row r="32" spans="1:19" ht="20.100000000000001" customHeight="1" x14ac:dyDescent="0.3">
      <c r="A32" s="35"/>
      <c r="B32" s="423"/>
      <c r="C32" s="426"/>
      <c r="D32" s="426"/>
      <c r="E32" s="426"/>
      <c r="F32" s="426"/>
      <c r="G32" s="426"/>
      <c r="H32" s="426"/>
      <c r="I32" s="426"/>
      <c r="J32" s="426"/>
      <c r="K32" s="426"/>
      <c r="L32" s="426"/>
      <c r="M32" s="426"/>
      <c r="N32" s="426"/>
      <c r="O32" s="426"/>
      <c r="P32" s="426"/>
      <c r="Q32" s="426"/>
      <c r="R32" s="427"/>
      <c r="S32" s="64"/>
    </row>
    <row r="33" spans="1:19" ht="18" customHeight="1" thickBot="1" x14ac:dyDescent="0.35">
      <c r="A33" s="35"/>
      <c r="B33" s="318"/>
      <c r="C33" s="148"/>
      <c r="D33" s="148"/>
      <c r="E33" s="148"/>
      <c r="F33" s="148"/>
      <c r="G33" s="148"/>
      <c r="H33" s="148"/>
      <c r="I33" s="348" t="s">
        <v>441</v>
      </c>
      <c r="J33" s="40"/>
      <c r="K33" s="349" t="s">
        <v>442</v>
      </c>
      <c r="L33" s="40"/>
      <c r="M33" s="40"/>
      <c r="N33" s="40"/>
      <c r="O33" s="40"/>
      <c r="P33" s="40"/>
      <c r="Q33" s="40"/>
      <c r="R33" s="39"/>
      <c r="S33" s="64"/>
    </row>
    <row r="34" spans="1:19" ht="18" customHeight="1" thickBot="1" x14ac:dyDescent="0.35">
      <c r="A34" s="35"/>
      <c r="B34" s="342">
        <v>32</v>
      </c>
      <c r="C34" s="256" t="s">
        <v>360</v>
      </c>
      <c r="D34" s="327"/>
      <c r="E34" s="255">
        <v>0</v>
      </c>
      <c r="F34" s="243" t="s">
        <v>443</v>
      </c>
      <c r="G34" s="243"/>
      <c r="H34" s="243"/>
      <c r="I34" s="328" t="s">
        <v>154</v>
      </c>
      <c r="J34" s="432" t="s">
        <v>153</v>
      </c>
      <c r="K34" s="432"/>
      <c r="L34" s="433"/>
      <c r="M34" s="434" t="s">
        <v>45</v>
      </c>
      <c r="N34" s="435"/>
      <c r="O34" s="288">
        <v>1</v>
      </c>
      <c r="P34" s="333">
        <v>0.33333333333333331</v>
      </c>
      <c r="Q34" s="40"/>
      <c r="R34" s="39"/>
      <c r="S34" s="64"/>
    </row>
    <row r="35" spans="1:19" ht="18" customHeight="1" x14ac:dyDescent="0.3">
      <c r="A35" s="35"/>
      <c r="B35" s="343">
        <v>33</v>
      </c>
      <c r="C35" s="245" t="s">
        <v>192</v>
      </c>
      <c r="D35" s="40"/>
      <c r="E35" s="254">
        <v>1</v>
      </c>
      <c r="F35" s="324" t="s">
        <v>218</v>
      </c>
      <c r="G35" s="319"/>
      <c r="H35" s="319"/>
      <c r="I35" s="240" t="s">
        <v>9</v>
      </c>
      <c r="J35" s="436"/>
      <c r="K35" s="437"/>
      <c r="L35" s="437"/>
      <c r="M35" s="403"/>
      <c r="N35" s="403"/>
      <c r="O35" s="403"/>
      <c r="P35" s="438"/>
      <c r="Q35" s="40"/>
      <c r="R35" s="39"/>
      <c r="S35" s="64"/>
    </row>
    <row r="36" spans="1:19" ht="18" customHeight="1" x14ac:dyDescent="0.3">
      <c r="A36" s="35"/>
      <c r="B36" s="343">
        <v>34</v>
      </c>
      <c r="C36" s="245" t="s">
        <v>445</v>
      </c>
      <c r="D36" s="40"/>
      <c r="E36" s="254" t="s">
        <v>449</v>
      </c>
      <c r="F36" s="325" t="s">
        <v>219</v>
      </c>
      <c r="G36" s="319"/>
      <c r="H36" s="319"/>
      <c r="I36" s="240"/>
      <c r="J36" s="436" t="s">
        <v>9</v>
      </c>
      <c r="K36" s="437"/>
      <c r="L36" s="437"/>
      <c r="M36" s="403" t="s">
        <v>398</v>
      </c>
      <c r="N36" s="403"/>
      <c r="O36" s="403"/>
      <c r="P36" s="438"/>
      <c r="Q36" s="40"/>
      <c r="R36" s="39"/>
      <c r="S36" s="64"/>
    </row>
    <row r="37" spans="1:19" ht="18" customHeight="1" x14ac:dyDescent="0.3">
      <c r="A37" s="35"/>
      <c r="B37" s="343">
        <v>35</v>
      </c>
      <c r="C37" s="245" t="s">
        <v>446</v>
      </c>
      <c r="D37" s="40"/>
      <c r="E37" s="254" t="s">
        <v>451</v>
      </c>
      <c r="F37" s="326" t="s">
        <v>220</v>
      </c>
      <c r="G37" s="319"/>
      <c r="H37" s="319"/>
      <c r="I37" s="240"/>
      <c r="J37" s="436" t="s">
        <v>9</v>
      </c>
      <c r="K37" s="437"/>
      <c r="L37" s="437"/>
      <c r="M37" s="403" t="s">
        <v>399</v>
      </c>
      <c r="N37" s="403"/>
      <c r="O37" s="403"/>
      <c r="P37" s="438"/>
      <c r="Q37" s="40"/>
      <c r="R37" s="39"/>
      <c r="S37" s="64"/>
    </row>
    <row r="38" spans="1:19" ht="18" customHeight="1" x14ac:dyDescent="0.3">
      <c r="A38" s="35"/>
      <c r="B38" s="343">
        <v>36</v>
      </c>
      <c r="C38" s="245" t="s">
        <v>192</v>
      </c>
      <c r="D38" s="40"/>
      <c r="E38" s="254" t="s">
        <v>192</v>
      </c>
      <c r="F38" s="238"/>
      <c r="G38" s="346" t="s">
        <v>440</v>
      </c>
      <c r="H38" s="319"/>
      <c r="I38" s="240"/>
      <c r="J38" s="436"/>
      <c r="K38" s="437"/>
      <c r="L38" s="437"/>
      <c r="M38" s="403"/>
      <c r="N38" s="403"/>
      <c r="O38" s="403"/>
      <c r="P38" s="438"/>
      <c r="Q38" s="40"/>
      <c r="R38" s="39"/>
      <c r="S38" s="64"/>
    </row>
    <row r="39" spans="1:19" ht="18" customHeight="1" x14ac:dyDescent="0.3">
      <c r="A39" s="35"/>
      <c r="B39" s="344">
        <v>37</v>
      </c>
      <c r="C39" s="329" t="s">
        <v>192</v>
      </c>
      <c r="D39" s="313"/>
      <c r="E39" s="330" t="s">
        <v>192</v>
      </c>
      <c r="F39" s="331"/>
      <c r="G39" s="314"/>
      <c r="H39" s="314"/>
      <c r="I39" s="332"/>
      <c r="J39" s="443"/>
      <c r="K39" s="444"/>
      <c r="L39" s="444"/>
      <c r="M39" s="445"/>
      <c r="N39" s="445"/>
      <c r="O39" s="445"/>
      <c r="P39" s="446"/>
      <c r="Q39" s="40"/>
      <c r="R39" s="39"/>
      <c r="S39" s="64"/>
    </row>
    <row r="40" spans="1:19" ht="18" customHeight="1" thickBot="1" x14ac:dyDescent="0.35">
      <c r="A40" s="35"/>
      <c r="B40" s="60"/>
      <c r="C40" s="156"/>
      <c r="D40" s="319"/>
      <c r="E40" s="301"/>
      <c r="F40" s="148"/>
      <c r="G40" s="319"/>
      <c r="H40" s="319"/>
      <c r="I40" s="348" t="s">
        <v>441</v>
      </c>
      <c r="J40" s="148"/>
      <c r="K40" s="349" t="s">
        <v>442</v>
      </c>
      <c r="L40" s="319"/>
      <c r="M40" s="148"/>
      <c r="N40" s="148"/>
      <c r="O40" s="40"/>
      <c r="P40" s="40"/>
      <c r="Q40" s="40"/>
      <c r="R40" s="39"/>
      <c r="S40" s="64"/>
    </row>
    <row r="41" spans="1:19" ht="18" customHeight="1" thickBot="1" x14ac:dyDescent="0.35">
      <c r="A41" s="35"/>
      <c r="B41" s="342">
        <v>32</v>
      </c>
      <c r="C41" s="256" t="s">
        <v>362</v>
      </c>
      <c r="D41" s="327"/>
      <c r="E41" s="255">
        <v>0</v>
      </c>
      <c r="F41" s="243" t="s">
        <v>444</v>
      </c>
      <c r="G41" s="243"/>
      <c r="H41" s="243"/>
      <c r="I41" s="328" t="s">
        <v>154</v>
      </c>
      <c r="J41" s="432" t="s">
        <v>153</v>
      </c>
      <c r="K41" s="432"/>
      <c r="L41" s="433"/>
      <c r="M41" s="439" t="s">
        <v>45</v>
      </c>
      <c r="N41" s="440"/>
      <c r="O41" s="289">
        <v>3</v>
      </c>
      <c r="P41" s="290">
        <v>0.60000000000000009</v>
      </c>
      <c r="Q41" s="40"/>
      <c r="R41" s="39"/>
      <c r="S41" s="64"/>
    </row>
    <row r="42" spans="1:19" ht="18" customHeight="1" x14ac:dyDescent="0.3">
      <c r="A42" s="35"/>
      <c r="B42" s="343">
        <v>33</v>
      </c>
      <c r="C42" s="245" t="s">
        <v>192</v>
      </c>
      <c r="D42" s="40"/>
      <c r="E42" s="254">
        <v>1</v>
      </c>
      <c r="F42" s="441" t="s">
        <v>166</v>
      </c>
      <c r="G42" s="441"/>
      <c r="H42" s="442"/>
      <c r="I42" s="240" t="s">
        <v>334</v>
      </c>
      <c r="J42" s="436"/>
      <c r="K42" s="437"/>
      <c r="L42" s="437"/>
      <c r="M42" s="403"/>
      <c r="N42" s="403"/>
      <c r="O42" s="408"/>
      <c r="P42" s="409"/>
      <c r="Q42" s="40"/>
      <c r="R42" s="39"/>
      <c r="S42" s="64"/>
    </row>
    <row r="43" spans="1:19" ht="18" customHeight="1" x14ac:dyDescent="0.3">
      <c r="A43" s="35"/>
      <c r="B43" s="343">
        <v>34</v>
      </c>
      <c r="C43" s="245" t="s">
        <v>447</v>
      </c>
      <c r="D43" s="40"/>
      <c r="E43" s="254" t="s">
        <v>449</v>
      </c>
      <c r="F43" s="441" t="s">
        <v>164</v>
      </c>
      <c r="G43" s="441"/>
      <c r="H43" s="442"/>
      <c r="I43" s="240"/>
      <c r="J43" s="436" t="s">
        <v>334</v>
      </c>
      <c r="K43" s="437"/>
      <c r="L43" s="437"/>
      <c r="M43" s="403" t="s">
        <v>401</v>
      </c>
      <c r="N43" s="403"/>
      <c r="O43" s="403"/>
      <c r="P43" s="404"/>
      <c r="Q43" s="40"/>
      <c r="R43" s="39"/>
      <c r="S43" s="64"/>
    </row>
    <row r="44" spans="1:19" ht="18" customHeight="1" x14ac:dyDescent="0.3">
      <c r="A44" s="35"/>
      <c r="B44" s="343">
        <v>35</v>
      </c>
      <c r="C44" s="245" t="s">
        <v>192</v>
      </c>
      <c r="D44" s="40"/>
      <c r="E44" s="254">
        <v>3</v>
      </c>
      <c r="F44" s="441" t="s">
        <v>162</v>
      </c>
      <c r="G44" s="441"/>
      <c r="H44" s="442"/>
      <c r="I44" s="240" t="s">
        <v>334</v>
      </c>
      <c r="J44" s="436"/>
      <c r="K44" s="437"/>
      <c r="L44" s="437"/>
      <c r="M44" s="403"/>
      <c r="N44" s="403"/>
      <c r="O44" s="403"/>
      <c r="P44" s="404"/>
      <c r="Q44" s="40"/>
      <c r="R44" s="39"/>
      <c r="S44" s="64"/>
    </row>
    <row r="45" spans="1:19" ht="18" customHeight="1" x14ac:dyDescent="0.3">
      <c r="A45" s="35"/>
      <c r="B45" s="343">
        <v>36</v>
      </c>
      <c r="C45" s="245" t="s">
        <v>448</v>
      </c>
      <c r="D45" s="40"/>
      <c r="E45" s="254" t="s">
        <v>450</v>
      </c>
      <c r="F45" s="441" t="s">
        <v>454</v>
      </c>
      <c r="G45" s="441"/>
      <c r="H45" s="442"/>
      <c r="I45" s="240"/>
      <c r="J45" s="436" t="s">
        <v>334</v>
      </c>
      <c r="K45" s="437"/>
      <c r="L45" s="437"/>
      <c r="M45" s="403" t="s">
        <v>427</v>
      </c>
      <c r="N45" s="403"/>
      <c r="O45" s="403"/>
      <c r="P45" s="404"/>
      <c r="Q45" s="40"/>
      <c r="R45" s="39"/>
      <c r="S45" s="64"/>
    </row>
    <row r="46" spans="1:19" ht="18" customHeight="1" x14ac:dyDescent="0.3">
      <c r="A46" s="35"/>
      <c r="B46" s="344">
        <v>37</v>
      </c>
      <c r="C46" s="329" t="s">
        <v>192</v>
      </c>
      <c r="D46" s="313"/>
      <c r="E46" s="236">
        <v>5</v>
      </c>
      <c r="F46" s="447" t="s">
        <v>158</v>
      </c>
      <c r="G46" s="447"/>
      <c r="H46" s="448"/>
      <c r="I46" s="332" t="s">
        <v>334</v>
      </c>
      <c r="J46" s="443"/>
      <c r="K46" s="444"/>
      <c r="L46" s="444"/>
      <c r="M46" s="445"/>
      <c r="N46" s="445"/>
      <c r="O46" s="445"/>
      <c r="P46" s="449"/>
      <c r="Q46" s="40"/>
      <c r="R46" s="39"/>
      <c r="S46" s="64"/>
    </row>
    <row r="47" spans="1:19" ht="18" customHeight="1" x14ac:dyDescent="0.3">
      <c r="A47" s="35"/>
      <c r="B47" s="318"/>
      <c r="C47" s="301"/>
      <c r="D47" s="148"/>
      <c r="E47" s="148"/>
      <c r="F47" s="148"/>
      <c r="G47" s="148"/>
      <c r="H47" s="148"/>
      <c r="I47" s="40"/>
      <c r="J47" s="40"/>
      <c r="K47" s="40"/>
      <c r="L47" s="40"/>
      <c r="M47" s="40"/>
      <c r="N47" s="40"/>
      <c r="O47" s="40"/>
      <c r="P47" s="40"/>
      <c r="Q47" s="40"/>
      <c r="R47" s="39"/>
      <c r="S47" s="64"/>
    </row>
    <row r="48" spans="1:19" ht="18" customHeight="1" x14ac:dyDescent="0.3">
      <c r="A48" s="35"/>
      <c r="B48" s="318"/>
      <c r="C48" s="310" t="s">
        <v>412</v>
      </c>
      <c r="D48" s="301" t="s">
        <v>438</v>
      </c>
      <c r="E48" s="148"/>
      <c r="F48" s="148"/>
      <c r="G48" s="148"/>
      <c r="H48" s="148"/>
      <c r="I48" s="40"/>
      <c r="J48" s="40"/>
      <c r="K48" s="40"/>
      <c r="L48" s="40"/>
      <c r="M48" s="40"/>
      <c r="N48" s="40"/>
      <c r="O48" s="40"/>
      <c r="P48" s="40"/>
      <c r="Q48" s="40"/>
      <c r="R48" s="39"/>
      <c r="S48" s="64"/>
    </row>
    <row r="49" spans="1:19" ht="18" customHeight="1" x14ac:dyDescent="0.3">
      <c r="A49" s="35"/>
      <c r="B49" s="318"/>
      <c r="C49" s="301"/>
      <c r="D49" s="148"/>
      <c r="E49" s="148"/>
      <c r="F49" s="148"/>
      <c r="G49" s="148"/>
      <c r="H49" s="148"/>
      <c r="I49" s="40"/>
      <c r="J49" s="40"/>
      <c r="K49" s="40"/>
      <c r="L49" s="40"/>
      <c r="M49" s="40"/>
      <c r="N49" s="40"/>
      <c r="O49" s="40"/>
      <c r="P49" s="40"/>
      <c r="Q49" s="40"/>
      <c r="R49" s="39"/>
      <c r="S49" s="64"/>
    </row>
    <row r="50" spans="1:19" ht="18" customHeight="1" x14ac:dyDescent="0.3">
      <c r="A50" s="35"/>
      <c r="B50" s="318"/>
      <c r="C50" s="341"/>
      <c r="D50" s="148"/>
      <c r="E50" s="148"/>
      <c r="F50" s="148"/>
      <c r="G50" s="345"/>
      <c r="H50" s="345" t="s">
        <v>452</v>
      </c>
      <c r="I50" s="299" t="s">
        <v>449</v>
      </c>
      <c r="J50" s="58" t="s">
        <v>439</v>
      </c>
      <c r="K50" s="40"/>
      <c r="L50" s="40"/>
      <c r="M50" s="40"/>
      <c r="N50" s="40"/>
      <c r="O50" s="40"/>
      <c r="P50" s="40"/>
      <c r="Q50" s="40"/>
      <c r="R50" s="39"/>
      <c r="S50" s="64"/>
    </row>
    <row r="51" spans="1:19" ht="18" customHeight="1" x14ac:dyDescent="0.3">
      <c r="A51" s="35"/>
      <c r="B51" s="318"/>
      <c r="C51" s="84" t="s">
        <v>453</v>
      </c>
      <c r="D51" s="148"/>
      <c r="E51" s="148"/>
      <c r="F51" s="148"/>
      <c r="G51" s="85"/>
      <c r="H51" s="148"/>
      <c r="I51" s="40"/>
      <c r="J51" s="40"/>
      <c r="K51" s="40"/>
      <c r="L51" s="40"/>
      <c r="M51" s="40"/>
      <c r="N51" s="40"/>
      <c r="O51" s="40"/>
      <c r="P51" s="40"/>
      <c r="Q51" s="40"/>
      <c r="R51" s="39"/>
      <c r="S51" s="64"/>
    </row>
    <row r="52" spans="1:19" ht="18" customHeight="1" thickBot="1" x14ac:dyDescent="0.35">
      <c r="A52" s="35"/>
      <c r="B52" s="317"/>
      <c r="C52" s="152"/>
      <c r="D52" s="152"/>
      <c r="E52" s="152"/>
      <c r="F52" s="152"/>
      <c r="G52" s="152"/>
      <c r="H52" s="152"/>
      <c r="I52" s="37"/>
      <c r="J52" s="37"/>
      <c r="K52" s="37"/>
      <c r="L52" s="37"/>
      <c r="M52" s="37"/>
      <c r="N52" s="37"/>
      <c r="O52" s="37"/>
      <c r="P52" s="37"/>
      <c r="Q52" s="37"/>
      <c r="R52" s="36"/>
      <c r="S52" s="64"/>
    </row>
    <row r="53" spans="1:19" ht="18" customHeight="1" x14ac:dyDescent="0.3">
      <c r="A53" s="40"/>
      <c r="B53" s="156"/>
      <c r="C53" s="148"/>
      <c r="D53" s="148"/>
      <c r="E53" s="148"/>
      <c r="F53" s="148"/>
      <c r="G53" s="148"/>
      <c r="H53" s="148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3"/>
    </row>
    <row r="54" spans="1:19" ht="18" customHeight="1" thickBot="1" x14ac:dyDescent="0.35">
      <c r="A54" s="40"/>
      <c r="B54" s="156"/>
      <c r="C54" s="148"/>
      <c r="D54" s="148"/>
      <c r="E54" s="148"/>
      <c r="F54" s="148"/>
      <c r="G54" s="148"/>
      <c r="H54" s="148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3"/>
    </row>
    <row r="55" spans="1:19" ht="20.100000000000001" customHeight="1" x14ac:dyDescent="0.3">
      <c r="A55" s="35"/>
      <c r="B55" s="450" t="s">
        <v>461</v>
      </c>
      <c r="C55" s="424" t="s">
        <v>391</v>
      </c>
      <c r="D55" s="424"/>
      <c r="E55" s="424"/>
      <c r="F55" s="424"/>
      <c r="G55" s="424"/>
      <c r="H55" s="424"/>
      <c r="I55" s="424"/>
      <c r="J55" s="424"/>
      <c r="K55" s="424"/>
      <c r="L55" s="424"/>
      <c r="M55" s="424"/>
      <c r="N55" s="424"/>
      <c r="O55" s="424"/>
      <c r="P55" s="424"/>
      <c r="Q55" s="424"/>
      <c r="R55" s="425"/>
      <c r="S55" s="64"/>
    </row>
    <row r="56" spans="1:19" ht="20.100000000000001" customHeight="1" x14ac:dyDescent="0.3">
      <c r="A56" s="35"/>
      <c r="B56" s="451"/>
      <c r="C56" s="426"/>
      <c r="D56" s="426"/>
      <c r="E56" s="426"/>
      <c r="F56" s="426"/>
      <c r="G56" s="426"/>
      <c r="H56" s="426"/>
      <c r="I56" s="426"/>
      <c r="J56" s="426"/>
      <c r="K56" s="426"/>
      <c r="L56" s="426"/>
      <c r="M56" s="426"/>
      <c r="N56" s="426"/>
      <c r="O56" s="426"/>
      <c r="P56" s="426"/>
      <c r="Q56" s="426"/>
      <c r="R56" s="427"/>
      <c r="S56" s="64"/>
    </row>
    <row r="57" spans="1:19" ht="18" customHeight="1" x14ac:dyDescent="0.3">
      <c r="A57" s="35"/>
      <c r="B57" s="318"/>
      <c r="C57" s="148"/>
      <c r="D57" s="148"/>
      <c r="E57" s="148"/>
      <c r="F57" s="148"/>
      <c r="G57" s="148"/>
      <c r="H57" s="148"/>
      <c r="I57" s="40"/>
      <c r="J57" s="40"/>
      <c r="K57" s="40"/>
      <c r="L57" s="40"/>
      <c r="M57" s="40"/>
      <c r="N57" s="40"/>
      <c r="O57" s="40"/>
      <c r="P57" s="40"/>
      <c r="Q57" s="40"/>
      <c r="R57" s="39"/>
      <c r="S57" s="64"/>
    </row>
    <row r="58" spans="1:19" ht="18" customHeight="1" x14ac:dyDescent="0.3">
      <c r="A58" s="35"/>
      <c r="B58" s="318"/>
      <c r="C58" s="148"/>
      <c r="D58" s="148"/>
      <c r="E58" s="148"/>
      <c r="F58" s="148"/>
      <c r="G58" s="148"/>
      <c r="H58" s="148"/>
      <c r="I58" s="40"/>
      <c r="J58" s="40"/>
      <c r="K58" s="40"/>
      <c r="L58" s="40"/>
      <c r="M58" s="40"/>
      <c r="N58" s="40"/>
      <c r="O58" s="40"/>
      <c r="P58" s="40"/>
      <c r="Q58" s="40"/>
      <c r="R58" s="39"/>
      <c r="S58" s="64"/>
    </row>
    <row r="59" spans="1:19" ht="18" customHeight="1" x14ac:dyDescent="0.3">
      <c r="A59" s="35"/>
      <c r="B59" s="318" t="s">
        <v>394</v>
      </c>
      <c r="C59" s="148"/>
      <c r="D59" s="148"/>
      <c r="E59" s="148"/>
      <c r="F59" s="148"/>
      <c r="G59" s="148"/>
      <c r="H59" s="148"/>
      <c r="I59" s="302" t="s">
        <v>395</v>
      </c>
      <c r="J59" s="40"/>
      <c r="K59" s="40"/>
      <c r="L59" s="40"/>
      <c r="M59" s="40"/>
      <c r="N59" s="40"/>
      <c r="O59" s="40"/>
      <c r="P59" s="40"/>
      <c r="Q59" s="40"/>
      <c r="R59" s="39"/>
      <c r="S59" s="64"/>
    </row>
    <row r="60" spans="1:19" ht="18" customHeight="1" x14ac:dyDescent="0.3">
      <c r="A60" s="35"/>
      <c r="B60" s="318" t="s">
        <v>392</v>
      </c>
      <c r="C60" s="148"/>
      <c r="D60" s="148"/>
      <c r="E60" s="148"/>
      <c r="F60" s="148"/>
      <c r="G60" s="148"/>
      <c r="H60" s="148"/>
      <c r="I60" s="40" t="s">
        <v>396</v>
      </c>
      <c r="J60" s="40"/>
      <c r="K60" s="40"/>
      <c r="L60" s="40"/>
      <c r="M60" s="40"/>
      <c r="N60" s="40"/>
      <c r="O60" s="40"/>
      <c r="P60" s="40"/>
      <c r="Q60" s="40"/>
      <c r="R60" s="39"/>
      <c r="S60" s="64"/>
    </row>
    <row r="61" spans="1:19" ht="18" customHeight="1" x14ac:dyDescent="0.3">
      <c r="A61" s="35"/>
      <c r="B61" s="318" t="s">
        <v>393</v>
      </c>
      <c r="C61" s="148"/>
      <c r="D61" s="148"/>
      <c r="E61" s="148"/>
      <c r="F61" s="148"/>
      <c r="G61" s="148"/>
      <c r="H61" s="148"/>
      <c r="I61" s="40" t="s">
        <v>397</v>
      </c>
      <c r="J61" s="40"/>
      <c r="K61" s="40"/>
      <c r="L61" s="40"/>
      <c r="M61" s="40"/>
      <c r="N61" s="40"/>
      <c r="O61" s="40"/>
      <c r="P61" s="40"/>
      <c r="Q61" s="40"/>
      <c r="R61" s="39"/>
      <c r="S61" s="64"/>
    </row>
    <row r="62" spans="1:19" ht="18" customHeight="1" x14ac:dyDescent="0.3">
      <c r="A62" s="35"/>
      <c r="B62" s="318"/>
      <c r="C62" s="148"/>
      <c r="D62" s="148"/>
      <c r="E62" s="148"/>
      <c r="F62" s="148"/>
      <c r="G62" s="148"/>
      <c r="H62" s="148"/>
      <c r="I62" s="40"/>
      <c r="J62" s="40"/>
      <c r="K62" s="40"/>
      <c r="L62" s="40"/>
      <c r="M62" s="40"/>
      <c r="N62" s="40"/>
      <c r="O62" s="40"/>
      <c r="P62" s="40"/>
      <c r="Q62" s="40"/>
      <c r="R62" s="39"/>
      <c r="S62" s="64"/>
    </row>
    <row r="63" spans="1:19" ht="18" customHeight="1" thickBot="1" x14ac:dyDescent="0.35">
      <c r="A63" s="35"/>
      <c r="B63" s="318"/>
      <c r="C63" s="148"/>
      <c r="D63" s="148"/>
      <c r="E63" s="148"/>
      <c r="F63" s="148"/>
      <c r="G63" s="148"/>
      <c r="H63" s="148"/>
      <c r="I63" s="40"/>
      <c r="J63" s="40"/>
      <c r="K63" s="40"/>
      <c r="L63" s="40"/>
      <c r="M63" s="40"/>
      <c r="N63" s="40"/>
      <c r="O63" s="40"/>
      <c r="P63" s="40"/>
      <c r="Q63" s="40"/>
      <c r="R63" s="39"/>
      <c r="S63" s="64"/>
    </row>
    <row r="64" spans="1:19" ht="18" customHeight="1" x14ac:dyDescent="0.3">
      <c r="A64" s="35"/>
      <c r="B64" s="318"/>
      <c r="C64" s="243" t="s">
        <v>443</v>
      </c>
      <c r="D64" s="243"/>
      <c r="E64" s="243"/>
      <c r="F64" s="148"/>
      <c r="G64" s="148"/>
      <c r="H64" s="148"/>
      <c r="I64" s="112" t="s">
        <v>444</v>
      </c>
      <c r="J64" s="112"/>
      <c r="K64" s="112"/>
      <c r="L64" s="112"/>
      <c r="M64" s="40"/>
      <c r="N64" s="40"/>
      <c r="O64" s="40"/>
      <c r="P64" s="40"/>
      <c r="Q64" s="40"/>
      <c r="R64" s="39"/>
      <c r="S64" s="64"/>
    </row>
    <row r="65" spans="1:19" ht="18" customHeight="1" x14ac:dyDescent="0.3">
      <c r="A65" s="35"/>
      <c r="B65" s="318"/>
      <c r="C65" s="148"/>
      <c r="D65" s="148"/>
      <c r="E65" s="148"/>
      <c r="F65" s="148"/>
      <c r="G65" s="148"/>
      <c r="H65" s="148"/>
      <c r="I65" s="40"/>
      <c r="J65" s="40"/>
      <c r="K65" s="40"/>
      <c r="L65" s="40"/>
      <c r="M65" s="40"/>
      <c r="N65" s="40"/>
      <c r="O65" s="40"/>
      <c r="P65" s="40"/>
      <c r="Q65" s="40"/>
      <c r="R65" s="39"/>
      <c r="S65" s="64"/>
    </row>
    <row r="66" spans="1:19" ht="18" customHeight="1" x14ac:dyDescent="0.3">
      <c r="A66" s="35"/>
      <c r="B66" s="60"/>
      <c r="C66" s="155"/>
      <c r="D66" s="148"/>
      <c r="E66" s="148"/>
      <c r="F66" s="148"/>
      <c r="G66" s="148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39"/>
      <c r="S66" s="64"/>
    </row>
    <row r="67" spans="1:19" ht="18" customHeight="1" x14ac:dyDescent="0.3">
      <c r="A67" s="35"/>
      <c r="B67" s="309" t="s">
        <v>410</v>
      </c>
      <c r="C67" s="340" t="s">
        <v>418</v>
      </c>
      <c r="D67" s="334"/>
      <c r="E67" s="148"/>
      <c r="F67" s="310" t="s">
        <v>411</v>
      </c>
      <c r="G67" s="340" t="s">
        <v>6</v>
      </c>
      <c r="H67" s="337"/>
      <c r="I67" s="40"/>
      <c r="J67" s="40"/>
      <c r="K67" s="310" t="s">
        <v>414</v>
      </c>
      <c r="L67" s="335" t="s">
        <v>434</v>
      </c>
      <c r="M67" s="337"/>
      <c r="N67" s="40"/>
      <c r="O67" s="310" t="s">
        <v>415</v>
      </c>
      <c r="P67" s="335" t="s">
        <v>437</v>
      </c>
      <c r="Q67" s="337"/>
      <c r="R67" s="39"/>
      <c r="S67" s="64"/>
    </row>
    <row r="68" spans="1:19" ht="18" customHeight="1" x14ac:dyDescent="0.3">
      <c r="A68" s="35"/>
      <c r="B68" s="310" t="s">
        <v>412</v>
      </c>
      <c r="C68" s="340" t="s">
        <v>419</v>
      </c>
      <c r="D68" s="334"/>
      <c r="E68" s="148"/>
      <c r="F68" s="310" t="s">
        <v>413</v>
      </c>
      <c r="G68" s="340" t="s">
        <v>4</v>
      </c>
      <c r="H68" s="337"/>
      <c r="I68" s="40"/>
      <c r="J68" s="40"/>
      <c r="K68" s="310" t="s">
        <v>416</v>
      </c>
      <c r="L68" s="335" t="s">
        <v>435</v>
      </c>
      <c r="M68" s="337"/>
      <c r="N68" s="40"/>
      <c r="O68" s="310" t="s">
        <v>417</v>
      </c>
      <c r="P68" s="335" t="s">
        <v>436</v>
      </c>
      <c r="Q68" s="337"/>
      <c r="R68" s="39"/>
      <c r="S68" s="64"/>
    </row>
    <row r="69" spans="1:19" ht="18" customHeight="1" x14ac:dyDescent="0.3">
      <c r="A69" s="35"/>
      <c r="B69" s="338"/>
      <c r="C69" s="40"/>
      <c r="D69" s="148"/>
      <c r="E69" s="148"/>
      <c r="F69" s="319"/>
      <c r="G69" s="40"/>
      <c r="H69" s="40"/>
      <c r="I69" s="40"/>
      <c r="J69" s="40"/>
      <c r="K69" s="319"/>
      <c r="L69" s="40"/>
      <c r="M69" s="40"/>
      <c r="N69" s="40"/>
      <c r="O69" s="339" t="s">
        <v>59</v>
      </c>
      <c r="P69" s="40"/>
      <c r="Q69" s="40"/>
      <c r="R69" s="39"/>
      <c r="S69" s="64"/>
    </row>
    <row r="70" spans="1:19" ht="18" customHeight="1" thickBot="1" x14ac:dyDescent="0.35">
      <c r="A70" s="35"/>
      <c r="B70" s="153"/>
      <c r="C70" s="37"/>
      <c r="D70" s="152"/>
      <c r="E70" s="152"/>
      <c r="F70" s="151"/>
      <c r="G70" s="37"/>
      <c r="H70" s="37"/>
      <c r="I70" s="37"/>
      <c r="J70" s="37"/>
      <c r="K70" s="151"/>
      <c r="L70" s="37"/>
      <c r="M70" s="37"/>
      <c r="N70" s="37"/>
      <c r="O70" s="311"/>
      <c r="P70" s="37"/>
      <c r="Q70" s="37"/>
      <c r="R70" s="36"/>
      <c r="S70" s="64"/>
    </row>
    <row r="71" spans="1:19" ht="18" customHeight="1" x14ac:dyDescent="0.3">
      <c r="A71" s="35"/>
      <c r="B71" s="40"/>
      <c r="C71" s="40"/>
      <c r="D71" s="148"/>
      <c r="E71" s="148"/>
      <c r="F71" s="40"/>
      <c r="G71" s="40"/>
      <c r="H71" s="40"/>
      <c r="I71" s="40"/>
      <c r="J71" s="40"/>
      <c r="K71" s="40"/>
      <c r="L71" s="40"/>
      <c r="M71" s="40"/>
      <c r="N71" s="40"/>
      <c r="O71" s="358"/>
      <c r="P71" s="40"/>
      <c r="Q71" s="40"/>
      <c r="R71" s="40"/>
      <c r="S71" s="64"/>
    </row>
    <row r="72" spans="1:19" ht="18" customHeight="1" thickBot="1" x14ac:dyDescent="0.35">
      <c r="A72" s="35"/>
      <c r="B72" s="40"/>
      <c r="C72" s="40"/>
      <c r="D72" s="148"/>
      <c r="E72" s="148"/>
      <c r="F72" s="40"/>
      <c r="G72" s="40"/>
      <c r="H72" s="40"/>
      <c r="I72" s="40"/>
      <c r="J72" s="40"/>
      <c r="K72" s="40"/>
      <c r="L72" s="40"/>
      <c r="M72" s="40"/>
      <c r="N72" s="40"/>
      <c r="O72" s="358"/>
      <c r="P72" s="40"/>
      <c r="Q72" s="40"/>
      <c r="R72" s="40"/>
      <c r="S72" s="64"/>
    </row>
    <row r="73" spans="1:19" ht="20.100000000000001" customHeight="1" x14ac:dyDescent="0.3">
      <c r="A73" s="35"/>
      <c r="B73" s="450" t="s">
        <v>462</v>
      </c>
      <c r="C73" s="424" t="s">
        <v>402</v>
      </c>
      <c r="D73" s="424"/>
      <c r="E73" s="424"/>
      <c r="F73" s="424"/>
      <c r="G73" s="424"/>
      <c r="H73" s="424"/>
      <c r="I73" s="424"/>
      <c r="J73" s="424"/>
      <c r="K73" s="424"/>
      <c r="L73" s="424"/>
      <c r="M73" s="424"/>
      <c r="N73" s="424"/>
      <c r="O73" s="424"/>
      <c r="P73" s="424"/>
      <c r="Q73" s="424"/>
      <c r="R73" s="425"/>
      <c r="S73" s="64"/>
    </row>
    <row r="74" spans="1:19" ht="20.100000000000001" customHeight="1" x14ac:dyDescent="0.3">
      <c r="A74" s="35"/>
      <c r="B74" s="451"/>
      <c r="C74" s="426"/>
      <c r="D74" s="426"/>
      <c r="E74" s="426"/>
      <c r="F74" s="426"/>
      <c r="G74" s="426"/>
      <c r="H74" s="426"/>
      <c r="I74" s="426"/>
      <c r="J74" s="426"/>
      <c r="K74" s="426"/>
      <c r="L74" s="426"/>
      <c r="M74" s="426"/>
      <c r="N74" s="426"/>
      <c r="O74" s="426"/>
      <c r="P74" s="426"/>
      <c r="Q74" s="426"/>
      <c r="R74" s="427"/>
      <c r="S74" s="64"/>
    </row>
    <row r="75" spans="1:19" ht="18" customHeight="1" x14ac:dyDescent="0.3">
      <c r="A75" s="35"/>
      <c r="B75" s="318"/>
      <c r="C75" s="148"/>
      <c r="D75" s="148"/>
      <c r="E75" s="347" t="s">
        <v>440</v>
      </c>
      <c r="F75" s="148"/>
      <c r="G75" s="148"/>
      <c r="H75" s="148"/>
      <c r="I75" s="347" t="s">
        <v>440</v>
      </c>
      <c r="J75" s="40"/>
      <c r="K75" s="40"/>
      <c r="L75" s="40"/>
      <c r="M75" s="40"/>
      <c r="N75" s="40"/>
      <c r="O75" s="40"/>
      <c r="P75" s="40"/>
      <c r="Q75" s="40"/>
      <c r="R75" s="39"/>
      <c r="S75" s="64"/>
    </row>
    <row r="76" spans="1:19" ht="18" customHeight="1" x14ac:dyDescent="0.3">
      <c r="A76" s="35"/>
      <c r="B76" s="318"/>
      <c r="C76" s="148"/>
      <c r="D76" s="148"/>
      <c r="E76" s="241" t="s">
        <v>212</v>
      </c>
      <c r="F76" s="148"/>
      <c r="G76" s="148"/>
      <c r="H76" s="148"/>
      <c r="I76" s="238" t="s">
        <v>166</v>
      </c>
      <c r="J76" s="40"/>
      <c r="K76" s="40"/>
      <c r="L76" s="40"/>
      <c r="M76" s="40"/>
      <c r="N76" s="40"/>
      <c r="O76" s="40"/>
      <c r="P76" s="40"/>
      <c r="Q76" s="40"/>
      <c r="R76" s="39"/>
      <c r="S76" s="64"/>
    </row>
    <row r="77" spans="1:19" ht="18" customHeight="1" x14ac:dyDescent="0.3">
      <c r="A77" s="35"/>
      <c r="B77" s="318"/>
      <c r="C77" s="148"/>
      <c r="D77" s="148"/>
      <c r="E77" s="237" t="s">
        <v>223</v>
      </c>
      <c r="F77" s="148"/>
      <c r="G77" s="148"/>
      <c r="H77" s="148"/>
      <c r="I77" s="238" t="s">
        <v>164</v>
      </c>
      <c r="J77" s="40"/>
      <c r="K77" s="40"/>
      <c r="L77" s="40"/>
      <c r="M77" s="40"/>
      <c r="N77" s="40"/>
      <c r="O77" s="40"/>
      <c r="P77" s="40"/>
      <c r="Q77" s="40"/>
      <c r="R77" s="39"/>
      <c r="S77" s="64"/>
    </row>
    <row r="78" spans="1:19" ht="18" customHeight="1" x14ac:dyDescent="0.3">
      <c r="A78" s="35"/>
      <c r="B78" s="318"/>
      <c r="C78" s="148"/>
      <c r="D78" s="148"/>
      <c r="E78" s="238" t="s">
        <v>224</v>
      </c>
      <c r="F78" s="148"/>
      <c r="G78" s="148"/>
      <c r="H78" s="148"/>
      <c r="I78" s="238" t="s">
        <v>162</v>
      </c>
      <c r="J78" s="40"/>
      <c r="K78" s="40"/>
      <c r="L78" s="40"/>
      <c r="M78" s="40"/>
      <c r="N78" s="40"/>
      <c r="O78" s="40"/>
      <c r="P78" s="40"/>
      <c r="Q78" s="40"/>
      <c r="R78" s="39"/>
      <c r="S78" s="64"/>
    </row>
    <row r="79" spans="1:19" ht="18" customHeight="1" x14ac:dyDescent="0.3">
      <c r="A79" s="35"/>
      <c r="B79" s="318"/>
      <c r="C79" s="148"/>
      <c r="D79" s="148"/>
      <c r="E79" s="238" t="s">
        <v>404</v>
      </c>
      <c r="F79" s="148"/>
      <c r="G79" s="148"/>
      <c r="H79" s="148"/>
      <c r="I79" s="238" t="s">
        <v>160</v>
      </c>
      <c r="J79" s="40"/>
      <c r="K79" s="40"/>
      <c r="L79" s="40"/>
      <c r="M79" s="40"/>
      <c r="N79" s="40"/>
      <c r="O79" s="40"/>
      <c r="P79" s="40"/>
      <c r="Q79" s="40"/>
      <c r="R79" s="39"/>
      <c r="S79" s="64"/>
    </row>
    <row r="80" spans="1:19" ht="18" customHeight="1" x14ac:dyDescent="0.3">
      <c r="A80" s="35"/>
      <c r="B80" s="318"/>
      <c r="C80" s="148"/>
      <c r="D80" s="148"/>
      <c r="E80" s="148"/>
      <c r="F80" s="148"/>
      <c r="G80" s="148"/>
      <c r="H80" s="148"/>
      <c r="I80" s="238" t="s">
        <v>158</v>
      </c>
      <c r="J80" s="40"/>
      <c r="K80" s="40"/>
      <c r="L80" s="40"/>
      <c r="M80" s="40"/>
      <c r="N80" s="40"/>
      <c r="O80" s="40"/>
      <c r="P80" s="40"/>
      <c r="Q80" s="40"/>
      <c r="R80" s="39"/>
      <c r="S80" s="64"/>
    </row>
    <row r="81" spans="1:19" ht="18" customHeight="1" x14ac:dyDescent="0.3">
      <c r="A81" s="35"/>
      <c r="B81" s="318"/>
      <c r="C81" s="148"/>
      <c r="D81" s="148"/>
      <c r="E81" s="148"/>
      <c r="F81" s="148"/>
      <c r="G81" s="148"/>
      <c r="H81" s="148"/>
      <c r="I81" s="238" t="s">
        <v>404</v>
      </c>
      <c r="J81" s="40"/>
      <c r="K81" s="40"/>
      <c r="L81" s="40"/>
      <c r="M81" s="40"/>
      <c r="N81" s="40"/>
      <c r="O81" s="40"/>
      <c r="P81" s="40"/>
      <c r="Q81" s="40"/>
      <c r="R81" s="39"/>
      <c r="S81" s="64"/>
    </row>
    <row r="82" spans="1:19" ht="18" customHeight="1" x14ac:dyDescent="0.3">
      <c r="A82" s="35"/>
      <c r="B82" s="318"/>
      <c r="C82" s="315" t="s">
        <v>403</v>
      </c>
      <c r="D82" s="148"/>
      <c r="E82" s="148"/>
      <c r="F82" s="148"/>
      <c r="G82" s="148"/>
      <c r="H82" s="148"/>
      <c r="I82" s="40"/>
      <c r="J82" s="40"/>
      <c r="K82" s="40"/>
      <c r="L82" s="40"/>
      <c r="M82" s="40"/>
      <c r="N82" s="40"/>
      <c r="O82" s="40"/>
      <c r="P82" s="40"/>
      <c r="Q82" s="40"/>
      <c r="R82" s="39"/>
      <c r="S82" s="64"/>
    </row>
    <row r="83" spans="1:19" ht="18" customHeight="1" thickBot="1" x14ac:dyDescent="0.35">
      <c r="A83" s="35"/>
      <c r="B83" s="317"/>
      <c r="C83" s="323"/>
      <c r="D83" s="152"/>
      <c r="E83" s="152"/>
      <c r="F83" s="152"/>
      <c r="G83" s="152"/>
      <c r="H83" s="152"/>
      <c r="I83" s="37"/>
      <c r="J83" s="37"/>
      <c r="K83" s="37"/>
      <c r="L83" s="37"/>
      <c r="M83" s="37"/>
      <c r="N83" s="37"/>
      <c r="O83" s="37"/>
      <c r="P83" s="37"/>
      <c r="Q83" s="37"/>
      <c r="R83" s="36"/>
      <c r="S83" s="64"/>
    </row>
    <row r="84" spans="1:19" ht="18" customHeight="1" x14ac:dyDescent="0.3">
      <c r="A84" s="35"/>
      <c r="B84" s="40"/>
      <c r="C84" s="40"/>
      <c r="D84" s="148"/>
      <c r="E84" s="148"/>
      <c r="F84" s="40"/>
      <c r="G84" s="40"/>
      <c r="H84" s="40"/>
      <c r="I84" s="40"/>
      <c r="J84" s="40"/>
      <c r="K84" s="40"/>
      <c r="L84" s="40"/>
      <c r="M84" s="40"/>
      <c r="N84" s="40"/>
      <c r="O84" s="358"/>
      <c r="P84" s="40"/>
      <c r="Q84" s="40"/>
      <c r="R84" s="40"/>
      <c r="S84" s="64"/>
    </row>
    <row r="85" spans="1:19" ht="18" customHeight="1" thickBot="1" x14ac:dyDescent="0.35">
      <c r="A85" s="35"/>
      <c r="B85" s="40"/>
      <c r="C85" s="40"/>
      <c r="D85" s="148"/>
      <c r="E85" s="148"/>
      <c r="F85" s="40"/>
      <c r="G85" s="40"/>
      <c r="H85" s="40"/>
      <c r="I85" s="40"/>
      <c r="J85" s="40"/>
      <c r="K85" s="40"/>
      <c r="L85" s="40"/>
      <c r="M85" s="40"/>
      <c r="N85" s="40"/>
      <c r="O85" s="358"/>
      <c r="P85" s="40"/>
      <c r="Q85" s="40"/>
      <c r="R85" s="40"/>
      <c r="S85" s="64"/>
    </row>
    <row r="86" spans="1:19" ht="20.100000000000001" customHeight="1" x14ac:dyDescent="0.3">
      <c r="A86" s="35"/>
      <c r="B86" s="422">
        <v>6</v>
      </c>
      <c r="C86" s="424" t="s">
        <v>409</v>
      </c>
      <c r="D86" s="424"/>
      <c r="E86" s="424"/>
      <c r="F86" s="424"/>
      <c r="G86" s="424"/>
      <c r="H86" s="424"/>
      <c r="I86" s="424"/>
      <c r="J86" s="424"/>
      <c r="K86" s="424"/>
      <c r="L86" s="424"/>
      <c r="M86" s="424"/>
      <c r="N86" s="424"/>
      <c r="O86" s="424"/>
      <c r="P86" s="424"/>
      <c r="Q86" s="424"/>
      <c r="R86" s="425"/>
      <c r="S86" s="64"/>
    </row>
    <row r="87" spans="1:19" ht="20.100000000000001" customHeight="1" x14ac:dyDescent="0.3">
      <c r="A87" s="35"/>
      <c r="B87" s="423"/>
      <c r="C87" s="426"/>
      <c r="D87" s="426"/>
      <c r="E87" s="426"/>
      <c r="F87" s="426"/>
      <c r="G87" s="426"/>
      <c r="H87" s="426"/>
      <c r="I87" s="426"/>
      <c r="J87" s="426"/>
      <c r="K87" s="426"/>
      <c r="L87" s="426"/>
      <c r="M87" s="426"/>
      <c r="N87" s="426"/>
      <c r="O87" s="426"/>
      <c r="P87" s="426"/>
      <c r="Q87" s="426"/>
      <c r="R87" s="427"/>
      <c r="S87" s="64"/>
    </row>
    <row r="88" spans="1:19" ht="18" customHeight="1" x14ac:dyDescent="0.3">
      <c r="A88" s="35"/>
      <c r="B88" s="60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39"/>
      <c r="S88" s="64"/>
    </row>
    <row r="89" spans="1:19" ht="18" customHeight="1" x14ac:dyDescent="0.3">
      <c r="A89" s="35"/>
      <c r="B89" s="60"/>
      <c r="C89" s="121" t="s">
        <v>420</v>
      </c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39"/>
      <c r="S89" s="64"/>
    </row>
    <row r="90" spans="1:19" ht="18" customHeight="1" x14ac:dyDescent="0.3">
      <c r="A90" s="35"/>
      <c r="B90" s="60"/>
      <c r="C90" s="40"/>
      <c r="D90" s="348" t="s">
        <v>441</v>
      </c>
      <c r="E90" s="350" t="s">
        <v>442</v>
      </c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39"/>
      <c r="S90" s="64"/>
    </row>
    <row r="91" spans="1:19" ht="18" customHeight="1" x14ac:dyDescent="0.3">
      <c r="A91" s="35"/>
      <c r="B91" s="60"/>
      <c r="C91" s="40"/>
      <c r="D91" s="303" t="s">
        <v>154</v>
      </c>
      <c r="E91" s="304" t="s">
        <v>153</v>
      </c>
      <c r="F91" s="40"/>
      <c r="G91" s="119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39"/>
      <c r="S91" s="64"/>
    </row>
    <row r="92" spans="1:19" ht="18" customHeight="1" x14ac:dyDescent="0.3">
      <c r="A92" s="35"/>
      <c r="B92" s="60"/>
      <c r="C92" s="40"/>
      <c r="D92" s="305"/>
      <c r="E92" s="306" t="s">
        <v>463</v>
      </c>
      <c r="F92" s="40"/>
      <c r="G92" s="119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39"/>
      <c r="S92" s="64"/>
    </row>
    <row r="93" spans="1:19" ht="18" customHeight="1" x14ac:dyDescent="0.3">
      <c r="A93" s="35"/>
      <c r="B93" s="60"/>
      <c r="C93" s="40"/>
      <c r="D93" s="305"/>
      <c r="E93" s="176"/>
      <c r="F93" s="40"/>
      <c r="G93" s="119" t="s">
        <v>152</v>
      </c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39"/>
      <c r="S93" s="64"/>
    </row>
    <row r="94" spans="1:19" ht="18" customHeight="1" x14ac:dyDescent="0.3">
      <c r="A94" s="35"/>
      <c r="B94" s="60"/>
      <c r="C94" s="40"/>
      <c r="D94" s="40"/>
      <c r="E94" s="40"/>
      <c r="F94" s="40"/>
      <c r="G94" s="167" t="s">
        <v>151</v>
      </c>
      <c r="H94" s="176" t="s">
        <v>150</v>
      </c>
      <c r="I94" s="40"/>
      <c r="J94" s="40"/>
      <c r="K94" s="40"/>
      <c r="L94" s="40"/>
      <c r="M94" s="40"/>
      <c r="N94" s="40"/>
      <c r="O94" s="40"/>
      <c r="P94" s="40"/>
      <c r="Q94" s="40"/>
      <c r="R94" s="39"/>
      <c r="S94" s="64"/>
    </row>
    <row r="95" spans="1:19" ht="18" customHeight="1" x14ac:dyDescent="0.3">
      <c r="A95" s="35"/>
      <c r="B95" s="60"/>
      <c r="C95" s="40"/>
      <c r="D95" s="40"/>
      <c r="E95" s="40"/>
      <c r="F95" s="40"/>
      <c r="G95" s="167" t="s">
        <v>149</v>
      </c>
      <c r="H95" s="176" t="s">
        <v>148</v>
      </c>
      <c r="I95" s="40"/>
      <c r="J95" s="40"/>
      <c r="K95" s="40"/>
      <c r="L95" s="40"/>
      <c r="M95" s="40"/>
      <c r="N95" s="40"/>
      <c r="O95" s="40"/>
      <c r="P95" s="40"/>
      <c r="Q95" s="40"/>
      <c r="R95" s="39"/>
      <c r="S95" s="64"/>
    </row>
    <row r="96" spans="1:19" ht="18" customHeight="1" x14ac:dyDescent="0.3">
      <c r="A96" s="35"/>
      <c r="B96" s="60"/>
      <c r="C96" s="40"/>
      <c r="D96" s="40"/>
      <c r="E96" s="40"/>
      <c r="F96" s="40"/>
      <c r="G96" s="167" t="s">
        <v>147</v>
      </c>
      <c r="H96" s="176" t="s">
        <v>146</v>
      </c>
      <c r="I96" s="40"/>
      <c r="J96" s="40"/>
      <c r="K96" s="40"/>
      <c r="L96" s="40"/>
      <c r="M96" s="40"/>
      <c r="N96" s="40"/>
      <c r="O96" s="40"/>
      <c r="P96" s="40"/>
      <c r="Q96" s="40"/>
      <c r="R96" s="39"/>
      <c r="S96" s="64"/>
    </row>
    <row r="97" spans="1:19" ht="18" customHeight="1" x14ac:dyDescent="0.3">
      <c r="A97" s="35"/>
      <c r="B97" s="60"/>
      <c r="C97" s="40"/>
      <c r="D97" s="40"/>
      <c r="E97" s="40"/>
      <c r="F97" s="40"/>
      <c r="G97" s="167" t="s">
        <v>145</v>
      </c>
      <c r="H97" s="176" t="s">
        <v>144</v>
      </c>
      <c r="I97" s="120" t="s">
        <v>59</v>
      </c>
      <c r="J97" s="40"/>
      <c r="K97" s="40"/>
      <c r="L97" s="40"/>
      <c r="M97" s="40"/>
      <c r="N97" s="40"/>
      <c r="O97" s="40"/>
      <c r="P97" s="40"/>
      <c r="Q97" s="40"/>
      <c r="R97" s="39"/>
      <c r="S97" s="64"/>
    </row>
    <row r="98" spans="1:19" ht="18" customHeight="1" x14ac:dyDescent="0.3">
      <c r="A98" s="35"/>
      <c r="B98" s="60"/>
      <c r="C98" s="40"/>
      <c r="D98" s="40"/>
      <c r="E98" s="40"/>
      <c r="F98" s="40"/>
      <c r="G98" s="167"/>
      <c r="H98" s="176"/>
      <c r="I98" s="120"/>
      <c r="J98" s="40"/>
      <c r="K98" s="40"/>
      <c r="L98" s="40"/>
      <c r="M98" s="40"/>
      <c r="N98" s="40"/>
      <c r="O98" s="40"/>
      <c r="P98" s="40"/>
      <c r="Q98" s="40"/>
      <c r="R98" s="39"/>
      <c r="S98" s="64"/>
    </row>
    <row r="99" spans="1:19" ht="18" customHeight="1" x14ac:dyDescent="0.3">
      <c r="A99" s="35"/>
      <c r="B99" s="60"/>
      <c r="C99" s="351" t="s">
        <v>406</v>
      </c>
      <c r="D99" s="352"/>
      <c r="E99" s="352"/>
      <c r="F99" s="352"/>
      <c r="G99" s="353"/>
      <c r="H99" s="354"/>
      <c r="I99" s="355"/>
      <c r="J99" s="352"/>
      <c r="K99" s="352"/>
      <c r="L99" s="352"/>
      <c r="M99" s="352"/>
      <c r="N99" s="40"/>
      <c r="O99" s="40"/>
      <c r="P99" s="40"/>
      <c r="Q99" s="40"/>
      <c r="R99" s="39"/>
      <c r="S99" s="64"/>
    </row>
    <row r="100" spans="1:19" ht="18" customHeight="1" x14ac:dyDescent="0.3">
      <c r="A100" s="35"/>
      <c r="B100" s="60"/>
      <c r="C100" s="58" t="s">
        <v>405</v>
      </c>
      <c r="D100" s="40"/>
      <c r="E100" s="40"/>
      <c r="F100" s="40"/>
      <c r="G100" s="167"/>
      <c r="H100" s="176"/>
      <c r="I100" s="120"/>
      <c r="J100" s="40"/>
      <c r="K100" s="40"/>
      <c r="L100" s="40"/>
      <c r="M100" s="40"/>
      <c r="N100" s="40"/>
      <c r="O100" s="40"/>
      <c r="P100" s="40"/>
      <c r="Q100" s="40"/>
      <c r="R100" s="39"/>
      <c r="S100" s="64"/>
    </row>
    <row r="101" spans="1:19" ht="18" customHeight="1" x14ac:dyDescent="0.3">
      <c r="A101" s="35"/>
      <c r="B101" s="60"/>
      <c r="C101" s="58"/>
      <c r="D101" s="40"/>
      <c r="E101" s="40"/>
      <c r="F101" s="40"/>
      <c r="G101" s="167"/>
      <c r="H101" s="176"/>
      <c r="I101" s="120"/>
      <c r="J101" s="40"/>
      <c r="K101" s="40"/>
      <c r="L101" s="40"/>
      <c r="M101" s="40"/>
      <c r="N101" s="40"/>
      <c r="O101" s="40"/>
      <c r="P101" s="40"/>
      <c r="Q101" s="40"/>
      <c r="R101" s="39"/>
      <c r="S101" s="64"/>
    </row>
    <row r="102" spans="1:19" ht="18" customHeight="1" x14ac:dyDescent="0.3">
      <c r="A102" s="35"/>
      <c r="B102" s="60"/>
      <c r="C102" s="58" t="s">
        <v>408</v>
      </c>
      <c r="D102" s="40"/>
      <c r="E102" s="40"/>
      <c r="F102" s="40"/>
      <c r="G102" s="167"/>
      <c r="H102" s="176"/>
      <c r="I102" s="120"/>
      <c r="J102" s="40"/>
      <c r="K102" s="40"/>
      <c r="L102" s="40"/>
      <c r="M102" s="40"/>
      <c r="N102" s="40"/>
      <c r="O102" s="40"/>
      <c r="P102" s="40"/>
      <c r="Q102" s="40"/>
      <c r="R102" s="39"/>
      <c r="S102" s="64"/>
    </row>
    <row r="103" spans="1:19" ht="18" customHeight="1" x14ac:dyDescent="0.3">
      <c r="A103" s="35"/>
      <c r="B103" s="60"/>
      <c r="C103" s="58" t="s">
        <v>407</v>
      </c>
      <c r="D103" s="40"/>
      <c r="E103" s="40"/>
      <c r="F103" s="40"/>
      <c r="G103" s="167"/>
      <c r="H103" s="176"/>
      <c r="I103" s="120"/>
      <c r="J103" s="40"/>
      <c r="K103" s="40"/>
      <c r="L103" s="40"/>
      <c r="M103" s="40"/>
      <c r="N103" s="40"/>
      <c r="O103" s="40"/>
      <c r="P103" s="40"/>
      <c r="Q103" s="40"/>
      <c r="R103" s="39"/>
      <c r="S103" s="64"/>
    </row>
    <row r="104" spans="1:19" ht="18" customHeight="1" x14ac:dyDescent="0.3">
      <c r="A104" s="35"/>
      <c r="B104" s="60"/>
      <c r="C104" s="40"/>
      <c r="D104" s="40"/>
      <c r="E104" s="40"/>
      <c r="F104" s="40"/>
      <c r="G104" s="167"/>
      <c r="H104" s="176"/>
      <c r="I104" s="120"/>
      <c r="J104" s="40"/>
      <c r="K104" s="40"/>
      <c r="L104" s="40"/>
      <c r="M104" s="40"/>
      <c r="N104" s="40"/>
      <c r="O104" s="40"/>
      <c r="P104" s="40"/>
      <c r="Q104" s="40"/>
      <c r="R104" s="39"/>
      <c r="S104" s="64"/>
    </row>
    <row r="105" spans="1:19" ht="18" customHeight="1" thickBot="1" x14ac:dyDescent="0.35">
      <c r="A105" s="35"/>
      <c r="B105" s="118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6"/>
      <c r="S105" s="64"/>
    </row>
    <row r="106" spans="1:19" ht="18" customHeight="1" x14ac:dyDescent="0.3">
      <c r="A106" s="35"/>
      <c r="B106" s="40"/>
      <c r="C106" s="40"/>
      <c r="D106" s="148"/>
      <c r="E106" s="148"/>
      <c r="F106" s="40"/>
      <c r="G106" s="40"/>
      <c r="H106" s="40"/>
      <c r="I106" s="40"/>
      <c r="J106" s="40"/>
      <c r="K106" s="40"/>
      <c r="L106" s="40"/>
      <c r="M106" s="40"/>
      <c r="N106" s="40"/>
      <c r="O106" s="358"/>
      <c r="P106" s="40"/>
      <c r="Q106" s="40"/>
      <c r="R106" s="40"/>
      <c r="S106" s="64"/>
    </row>
    <row r="107" spans="1:19" ht="18" customHeight="1" thickBot="1" x14ac:dyDescent="0.35">
      <c r="A107" s="35"/>
      <c r="B107" s="40"/>
      <c r="C107" s="40"/>
      <c r="D107" s="148"/>
      <c r="E107" s="148"/>
      <c r="F107" s="40"/>
      <c r="G107" s="40"/>
      <c r="H107" s="40"/>
      <c r="I107" s="40"/>
      <c r="J107" s="40"/>
      <c r="K107" s="40"/>
      <c r="L107" s="40"/>
      <c r="M107" s="40"/>
      <c r="N107" s="40"/>
      <c r="O107" s="358"/>
      <c r="P107" s="40"/>
      <c r="Q107" s="40"/>
      <c r="R107" s="40"/>
      <c r="S107" s="64"/>
    </row>
    <row r="108" spans="1:19" ht="20.100000000000001" customHeight="1" x14ac:dyDescent="0.3">
      <c r="A108" s="35"/>
      <c r="B108" s="422">
        <v>7</v>
      </c>
      <c r="C108" s="424" t="s">
        <v>194</v>
      </c>
      <c r="D108" s="424"/>
      <c r="E108" s="424"/>
      <c r="F108" s="424"/>
      <c r="G108" s="424"/>
      <c r="H108" s="424"/>
      <c r="I108" s="424"/>
      <c r="J108" s="424"/>
      <c r="K108" s="424"/>
      <c r="L108" s="424"/>
      <c r="M108" s="424"/>
      <c r="N108" s="424"/>
      <c r="O108" s="424"/>
      <c r="P108" s="424"/>
      <c r="Q108" s="424"/>
      <c r="R108" s="425"/>
      <c r="S108" s="64"/>
    </row>
    <row r="109" spans="1:19" ht="20.100000000000001" customHeight="1" x14ac:dyDescent="0.3">
      <c r="A109" s="35"/>
      <c r="B109" s="423"/>
      <c r="C109" s="426"/>
      <c r="D109" s="426"/>
      <c r="E109" s="426"/>
      <c r="F109" s="426"/>
      <c r="G109" s="426"/>
      <c r="H109" s="426"/>
      <c r="I109" s="426"/>
      <c r="J109" s="426"/>
      <c r="K109" s="426"/>
      <c r="L109" s="426"/>
      <c r="M109" s="426"/>
      <c r="N109" s="426"/>
      <c r="O109" s="426"/>
      <c r="P109" s="426"/>
      <c r="Q109" s="426"/>
      <c r="R109" s="427"/>
      <c r="S109" s="64"/>
    </row>
    <row r="110" spans="1:19" ht="18" customHeight="1" x14ac:dyDescent="0.3">
      <c r="A110" s="35"/>
      <c r="B110" s="60"/>
      <c r="C110" s="40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39"/>
      <c r="S110" s="64"/>
    </row>
    <row r="111" spans="1:19" ht="18" customHeight="1" x14ac:dyDescent="0.3">
      <c r="A111" s="35"/>
      <c r="B111" s="60"/>
      <c r="C111" s="40"/>
      <c r="D111" s="111"/>
      <c r="E111" s="110"/>
      <c r="F111" s="110"/>
      <c r="G111" s="110"/>
      <c r="H111" s="110"/>
      <c r="I111" s="109">
        <v>1</v>
      </c>
      <c r="J111" s="40"/>
      <c r="K111" s="40"/>
      <c r="L111" s="40"/>
      <c r="M111" s="111"/>
      <c r="N111" s="110"/>
      <c r="O111" s="110"/>
      <c r="P111" s="110"/>
      <c r="Q111" s="110"/>
      <c r="R111" s="171">
        <v>0.8</v>
      </c>
      <c r="S111" s="64"/>
    </row>
    <row r="112" spans="1:19" ht="18" customHeight="1" x14ac:dyDescent="0.3">
      <c r="A112" s="35"/>
      <c r="B112" s="60"/>
      <c r="C112" s="40"/>
      <c r="D112" s="106" t="s">
        <v>154</v>
      </c>
      <c r="E112" s="105" t="s">
        <v>153</v>
      </c>
      <c r="F112" s="453" t="s">
        <v>45</v>
      </c>
      <c r="G112" s="453"/>
      <c r="H112" s="453"/>
      <c r="I112" s="454"/>
      <c r="J112" s="40"/>
      <c r="K112" s="40"/>
      <c r="L112" s="40"/>
      <c r="M112" s="106" t="s">
        <v>154</v>
      </c>
      <c r="N112" s="105" t="s">
        <v>153</v>
      </c>
      <c r="O112" s="453" t="s">
        <v>45</v>
      </c>
      <c r="P112" s="453"/>
      <c r="Q112" s="453"/>
      <c r="R112" s="455"/>
      <c r="S112" s="64"/>
    </row>
    <row r="113" spans="1:19" ht="18" customHeight="1" x14ac:dyDescent="0.3">
      <c r="A113" s="35"/>
      <c r="B113" s="60"/>
      <c r="C113" s="40"/>
      <c r="D113" s="98"/>
      <c r="E113" s="97"/>
      <c r="F113" s="452"/>
      <c r="G113" s="403"/>
      <c r="H113" s="403"/>
      <c r="I113" s="438"/>
      <c r="J113" s="40"/>
      <c r="K113" s="40"/>
      <c r="L113" s="40"/>
      <c r="M113" s="98" t="s">
        <v>9</v>
      </c>
      <c r="N113" s="97"/>
      <c r="O113" s="452" t="s">
        <v>132</v>
      </c>
      <c r="P113" s="403"/>
      <c r="Q113" s="403"/>
      <c r="R113" s="404"/>
      <c r="S113" s="64"/>
    </row>
    <row r="114" spans="1:19" ht="18" customHeight="1" x14ac:dyDescent="0.3">
      <c r="A114" s="35"/>
      <c r="B114" s="60"/>
      <c r="C114" s="40"/>
      <c r="D114" s="92" t="s">
        <v>131</v>
      </c>
      <c r="E114" s="91"/>
      <c r="F114" s="452" t="s">
        <v>130</v>
      </c>
      <c r="G114" s="403"/>
      <c r="H114" s="403"/>
      <c r="I114" s="438"/>
      <c r="J114" s="40"/>
      <c r="K114" s="40"/>
      <c r="L114" s="40"/>
      <c r="M114" s="92"/>
      <c r="N114" s="91"/>
      <c r="O114" s="452"/>
      <c r="P114" s="403"/>
      <c r="Q114" s="403"/>
      <c r="R114" s="404"/>
      <c r="S114" s="64"/>
    </row>
    <row r="115" spans="1:19" ht="18" customHeight="1" x14ac:dyDescent="0.3">
      <c r="A115" s="35"/>
      <c r="B115" s="60"/>
      <c r="C115" s="40"/>
      <c r="D115" s="92"/>
      <c r="E115" s="91"/>
      <c r="F115" s="452"/>
      <c r="G115" s="403"/>
      <c r="H115" s="403"/>
      <c r="I115" s="438"/>
      <c r="J115" s="40"/>
      <c r="K115" s="40"/>
      <c r="L115" s="40"/>
      <c r="M115" s="92"/>
      <c r="N115" s="91" t="s">
        <v>9</v>
      </c>
      <c r="O115" s="452" t="s">
        <v>94</v>
      </c>
      <c r="P115" s="403"/>
      <c r="Q115" s="403"/>
      <c r="R115" s="404"/>
      <c r="S115" s="64"/>
    </row>
    <row r="116" spans="1:19" ht="18" customHeight="1" x14ac:dyDescent="0.3">
      <c r="A116" s="35"/>
      <c r="B116" s="60"/>
      <c r="C116" s="40"/>
      <c r="D116" s="92"/>
      <c r="E116" s="91"/>
      <c r="F116" s="452"/>
      <c r="G116" s="403"/>
      <c r="H116" s="403"/>
      <c r="I116" s="438"/>
      <c r="J116" s="40"/>
      <c r="K116" s="40"/>
      <c r="L116" s="40"/>
      <c r="M116" s="92"/>
      <c r="N116" s="91"/>
      <c r="O116" s="452"/>
      <c r="P116" s="403"/>
      <c r="Q116" s="403"/>
      <c r="R116" s="404"/>
      <c r="S116" s="64"/>
    </row>
    <row r="117" spans="1:19" ht="18" customHeight="1" x14ac:dyDescent="0.3">
      <c r="A117" s="35"/>
      <c r="B117" s="60"/>
      <c r="C117" s="40"/>
      <c r="D117" s="80"/>
      <c r="E117" s="79"/>
      <c r="F117" s="457"/>
      <c r="G117" s="445"/>
      <c r="H117" s="445"/>
      <c r="I117" s="446"/>
      <c r="J117" s="40"/>
      <c r="K117" s="40"/>
      <c r="L117" s="40"/>
      <c r="M117" s="80"/>
      <c r="N117" s="79"/>
      <c r="O117" s="457"/>
      <c r="P117" s="445"/>
      <c r="Q117" s="445"/>
      <c r="R117" s="449"/>
      <c r="S117" s="64"/>
    </row>
    <row r="118" spans="1:19" ht="18" customHeight="1" x14ac:dyDescent="0.3">
      <c r="A118" s="35"/>
      <c r="B118" s="60"/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39"/>
      <c r="S118" s="64"/>
    </row>
    <row r="119" spans="1:19" ht="18" customHeight="1" x14ac:dyDescent="0.3">
      <c r="A119" s="35"/>
      <c r="B119" s="60"/>
      <c r="C119" s="40" t="s">
        <v>421</v>
      </c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39"/>
      <c r="S119" s="64"/>
    </row>
    <row r="120" spans="1:19" ht="18" customHeight="1" x14ac:dyDescent="0.3">
      <c r="A120" s="35"/>
      <c r="B120" s="60"/>
      <c r="C120" s="40" t="s">
        <v>195</v>
      </c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39"/>
      <c r="S120" s="64"/>
    </row>
    <row r="121" spans="1:19" ht="18" customHeight="1" x14ac:dyDescent="0.3">
      <c r="A121" s="35"/>
      <c r="B121" s="60"/>
      <c r="C121" s="40" t="s">
        <v>422</v>
      </c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39"/>
      <c r="S121" s="64"/>
    </row>
    <row r="122" spans="1:19" ht="18" customHeight="1" x14ac:dyDescent="0.3">
      <c r="A122" s="35"/>
      <c r="B122" s="6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39"/>
      <c r="S122" s="64"/>
    </row>
    <row r="123" spans="1:19" ht="18" customHeight="1" x14ac:dyDescent="0.3">
      <c r="A123" s="35"/>
      <c r="B123" s="172">
        <v>1</v>
      </c>
      <c r="C123" s="40" t="s">
        <v>196</v>
      </c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39"/>
      <c r="S123" s="64"/>
    </row>
    <row r="124" spans="1:19" ht="18" customHeight="1" x14ac:dyDescent="0.3">
      <c r="A124" s="35"/>
      <c r="B124" s="6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39"/>
      <c r="S124" s="64"/>
    </row>
    <row r="125" spans="1:19" ht="18" customHeight="1" x14ac:dyDescent="0.3">
      <c r="A125" s="35"/>
      <c r="B125" s="60"/>
      <c r="C125" s="121" t="s">
        <v>123</v>
      </c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39"/>
      <c r="S125" s="64"/>
    </row>
    <row r="126" spans="1:19" ht="18" customHeight="1" x14ac:dyDescent="0.3">
      <c r="A126" s="35"/>
      <c r="B126" s="458" t="s">
        <v>45</v>
      </c>
      <c r="C126" s="453"/>
      <c r="D126" s="453"/>
      <c r="E126" s="454"/>
      <c r="F126" s="453" t="s">
        <v>45</v>
      </c>
      <c r="G126" s="453"/>
      <c r="H126" s="453"/>
      <c r="I126" s="454"/>
      <c r="J126" s="453" t="s">
        <v>45</v>
      </c>
      <c r="K126" s="453"/>
      <c r="L126" s="453"/>
      <c r="M126" s="454"/>
      <c r="N126" s="453" t="s">
        <v>45</v>
      </c>
      <c r="O126" s="453"/>
      <c r="P126" s="453"/>
      <c r="Q126" s="454"/>
      <c r="R126" s="39"/>
      <c r="S126" s="64"/>
    </row>
    <row r="127" spans="1:19" ht="18" customHeight="1" x14ac:dyDescent="0.3">
      <c r="A127" s="35"/>
      <c r="B127" s="456" t="s">
        <v>108</v>
      </c>
      <c r="C127" s="403"/>
      <c r="D127" s="403"/>
      <c r="E127" s="438"/>
      <c r="F127" s="452" t="s">
        <v>120</v>
      </c>
      <c r="G127" s="403"/>
      <c r="H127" s="403"/>
      <c r="I127" s="438"/>
      <c r="J127" s="452" t="s">
        <v>119</v>
      </c>
      <c r="K127" s="403"/>
      <c r="L127" s="403"/>
      <c r="M127" s="438"/>
      <c r="N127" s="452" t="s">
        <v>118</v>
      </c>
      <c r="O127" s="403"/>
      <c r="P127" s="403"/>
      <c r="Q127" s="438"/>
      <c r="R127" s="39"/>
      <c r="S127" s="64"/>
    </row>
    <row r="128" spans="1:19" ht="18" customHeight="1" x14ac:dyDescent="0.3">
      <c r="A128" s="35"/>
      <c r="B128" s="456" t="s">
        <v>101</v>
      </c>
      <c r="C128" s="403"/>
      <c r="D128" s="403"/>
      <c r="E128" s="438"/>
      <c r="F128" s="452" t="s">
        <v>114</v>
      </c>
      <c r="G128" s="403"/>
      <c r="H128" s="403"/>
      <c r="I128" s="438"/>
      <c r="J128" s="452" t="s">
        <v>113</v>
      </c>
      <c r="K128" s="403"/>
      <c r="L128" s="403"/>
      <c r="M128" s="438"/>
      <c r="N128" s="452" t="s">
        <v>112</v>
      </c>
      <c r="O128" s="403"/>
      <c r="P128" s="403"/>
      <c r="Q128" s="438"/>
      <c r="R128" s="39"/>
      <c r="S128" s="64"/>
    </row>
    <row r="129" spans="1:19" ht="18" customHeight="1" x14ac:dyDescent="0.3">
      <c r="A129" s="35"/>
      <c r="B129" s="456" t="s">
        <v>93</v>
      </c>
      <c r="C129" s="403"/>
      <c r="D129" s="403"/>
      <c r="E129" s="438"/>
      <c r="F129" s="452" t="s">
        <v>107</v>
      </c>
      <c r="G129" s="403"/>
      <c r="H129" s="403"/>
      <c r="I129" s="438"/>
      <c r="J129" s="452" t="s">
        <v>106</v>
      </c>
      <c r="K129" s="403"/>
      <c r="L129" s="403"/>
      <c r="M129" s="438"/>
      <c r="N129" s="452" t="s">
        <v>105</v>
      </c>
      <c r="O129" s="403"/>
      <c r="P129" s="403"/>
      <c r="Q129" s="438"/>
      <c r="R129" s="39"/>
      <c r="S129" s="64"/>
    </row>
    <row r="130" spans="1:19" ht="18" customHeight="1" x14ac:dyDescent="0.3">
      <c r="A130" s="35"/>
      <c r="B130" s="456" t="s">
        <v>86</v>
      </c>
      <c r="C130" s="403"/>
      <c r="D130" s="403"/>
      <c r="E130" s="438"/>
      <c r="F130" s="452" t="s">
        <v>100</v>
      </c>
      <c r="G130" s="403"/>
      <c r="H130" s="403"/>
      <c r="I130" s="438"/>
      <c r="J130" s="452" t="s">
        <v>99</v>
      </c>
      <c r="K130" s="403"/>
      <c r="L130" s="403"/>
      <c r="M130" s="438"/>
      <c r="N130" s="452" t="s">
        <v>98</v>
      </c>
      <c r="O130" s="403"/>
      <c r="P130" s="403"/>
      <c r="Q130" s="438"/>
      <c r="R130" s="39"/>
      <c r="S130" s="64"/>
    </row>
    <row r="131" spans="1:19" ht="18" customHeight="1" x14ac:dyDescent="0.3">
      <c r="A131" s="35"/>
      <c r="B131" s="456" t="s">
        <v>78</v>
      </c>
      <c r="C131" s="403"/>
      <c r="D131" s="403"/>
      <c r="E131" s="438"/>
      <c r="F131" s="452" t="s">
        <v>92</v>
      </c>
      <c r="G131" s="403"/>
      <c r="H131" s="403"/>
      <c r="I131" s="438"/>
      <c r="J131" s="452" t="s">
        <v>91</v>
      </c>
      <c r="K131" s="403"/>
      <c r="L131" s="403"/>
      <c r="M131" s="438"/>
      <c r="N131" s="452" t="s">
        <v>90</v>
      </c>
      <c r="O131" s="403"/>
      <c r="P131" s="403"/>
      <c r="Q131" s="438"/>
      <c r="R131" s="39"/>
      <c r="S131" s="64"/>
    </row>
    <row r="132" spans="1:19" ht="18" customHeight="1" x14ac:dyDescent="0.3">
      <c r="A132" s="35"/>
      <c r="B132" s="456" t="s">
        <v>71</v>
      </c>
      <c r="C132" s="403"/>
      <c r="D132" s="403"/>
      <c r="E132" s="438"/>
      <c r="F132" s="452" t="s">
        <v>85</v>
      </c>
      <c r="G132" s="403"/>
      <c r="H132" s="403"/>
      <c r="I132" s="438"/>
      <c r="J132" s="452" t="s">
        <v>84</v>
      </c>
      <c r="K132" s="403"/>
      <c r="L132" s="403"/>
      <c r="M132" s="438"/>
      <c r="N132" s="452" t="s">
        <v>83</v>
      </c>
      <c r="O132" s="403"/>
      <c r="P132" s="403"/>
      <c r="Q132" s="438"/>
      <c r="R132" s="39"/>
      <c r="S132" s="64"/>
    </row>
    <row r="133" spans="1:19" ht="18" customHeight="1" x14ac:dyDescent="0.3">
      <c r="A133" s="35"/>
      <c r="B133" s="456" t="s">
        <v>66</v>
      </c>
      <c r="C133" s="403"/>
      <c r="D133" s="403"/>
      <c r="E133" s="438"/>
      <c r="F133" s="452" t="s">
        <v>77</v>
      </c>
      <c r="G133" s="403"/>
      <c r="H133" s="403"/>
      <c r="I133" s="438"/>
      <c r="J133" s="452" t="s">
        <v>76</v>
      </c>
      <c r="K133" s="403"/>
      <c r="L133" s="403"/>
      <c r="M133" s="438"/>
      <c r="N133" s="452" t="s">
        <v>75</v>
      </c>
      <c r="O133" s="403"/>
      <c r="P133" s="403"/>
      <c r="Q133" s="438"/>
      <c r="R133" s="39"/>
      <c r="S133" s="64"/>
    </row>
    <row r="134" spans="1:19" ht="18" customHeight="1" x14ac:dyDescent="0.3">
      <c r="A134" s="35"/>
      <c r="B134" s="456" t="s">
        <v>61</v>
      </c>
      <c r="C134" s="403"/>
      <c r="D134" s="403"/>
      <c r="E134" s="438"/>
      <c r="F134" s="452" t="s">
        <v>70</v>
      </c>
      <c r="G134" s="403"/>
      <c r="H134" s="403"/>
      <c r="I134" s="438"/>
      <c r="J134" s="452"/>
      <c r="K134" s="403"/>
      <c r="L134" s="403"/>
      <c r="M134" s="438"/>
      <c r="N134" s="452" t="s">
        <v>69</v>
      </c>
      <c r="O134" s="403"/>
      <c r="P134" s="403"/>
      <c r="Q134" s="438"/>
      <c r="R134" s="39"/>
      <c r="S134" s="64"/>
    </row>
    <row r="135" spans="1:19" ht="18" customHeight="1" x14ac:dyDescent="0.3">
      <c r="A135" s="35"/>
      <c r="B135" s="456"/>
      <c r="C135" s="403"/>
      <c r="D135" s="403"/>
      <c r="E135" s="438"/>
      <c r="F135" s="452" t="s">
        <v>65</v>
      </c>
      <c r="G135" s="403"/>
      <c r="H135" s="403"/>
      <c r="I135" s="438"/>
      <c r="J135" s="452"/>
      <c r="K135" s="403"/>
      <c r="L135" s="403"/>
      <c r="M135" s="438"/>
      <c r="N135" s="452" t="s">
        <v>64</v>
      </c>
      <c r="O135" s="403"/>
      <c r="P135" s="403"/>
      <c r="Q135" s="438"/>
      <c r="R135" s="39"/>
      <c r="S135" s="64"/>
    </row>
    <row r="136" spans="1:19" ht="18" customHeight="1" x14ac:dyDescent="0.3">
      <c r="A136" s="35"/>
      <c r="B136" s="456"/>
      <c r="C136" s="403"/>
      <c r="D136" s="403"/>
      <c r="E136" s="438"/>
      <c r="F136" s="452" t="s">
        <v>60</v>
      </c>
      <c r="G136" s="403"/>
      <c r="H136" s="403"/>
      <c r="I136" s="438"/>
      <c r="J136" s="452"/>
      <c r="K136" s="403"/>
      <c r="L136" s="403"/>
      <c r="M136" s="438"/>
      <c r="N136" s="452" t="s">
        <v>58</v>
      </c>
      <c r="O136" s="403"/>
      <c r="P136" s="403"/>
      <c r="Q136" s="438"/>
      <c r="R136" s="39"/>
      <c r="S136" s="64"/>
    </row>
    <row r="137" spans="1:19" ht="18" customHeight="1" x14ac:dyDescent="0.3">
      <c r="A137" s="35"/>
      <c r="B137" s="456"/>
      <c r="C137" s="403"/>
      <c r="D137" s="403"/>
      <c r="E137" s="438"/>
      <c r="F137" s="452"/>
      <c r="G137" s="403"/>
      <c r="H137" s="403"/>
      <c r="I137" s="438"/>
      <c r="J137" s="452"/>
      <c r="K137" s="403"/>
      <c r="L137" s="403"/>
      <c r="M137" s="438"/>
      <c r="N137" s="452" t="s">
        <v>56</v>
      </c>
      <c r="O137" s="403"/>
      <c r="P137" s="403"/>
      <c r="Q137" s="438"/>
      <c r="R137" s="39"/>
      <c r="S137" s="64"/>
    </row>
    <row r="138" spans="1:19" ht="18" customHeight="1" x14ac:dyDescent="0.3">
      <c r="A138" s="35"/>
      <c r="B138" s="168"/>
      <c r="C138" s="169"/>
      <c r="D138" s="169"/>
      <c r="E138" s="169"/>
      <c r="F138" s="169"/>
      <c r="G138" s="169"/>
      <c r="H138" s="169"/>
      <c r="I138" s="169"/>
      <c r="J138" s="169"/>
      <c r="K138" s="169"/>
      <c r="L138" s="169"/>
      <c r="M138" s="169"/>
      <c r="N138" s="169"/>
      <c r="O138" s="169"/>
      <c r="P138" s="169"/>
      <c r="Q138" s="169"/>
      <c r="R138" s="170"/>
      <c r="S138" s="64"/>
    </row>
    <row r="139" spans="1:19" ht="18" customHeight="1" x14ac:dyDescent="0.3">
      <c r="A139" s="35"/>
      <c r="B139" s="458" t="s">
        <v>45</v>
      </c>
      <c r="C139" s="453"/>
      <c r="D139" s="453"/>
      <c r="E139" s="454"/>
      <c r="F139" s="453" t="s">
        <v>45</v>
      </c>
      <c r="G139" s="453"/>
      <c r="H139" s="453"/>
      <c r="I139" s="454"/>
      <c r="J139" s="453" t="s">
        <v>45</v>
      </c>
      <c r="K139" s="453"/>
      <c r="L139" s="453"/>
      <c r="M139" s="454"/>
      <c r="N139" s="453" t="s">
        <v>45</v>
      </c>
      <c r="O139" s="453"/>
      <c r="P139" s="453"/>
      <c r="Q139" s="454"/>
      <c r="R139" s="39"/>
      <c r="S139" s="64"/>
    </row>
    <row r="140" spans="1:19" ht="18" customHeight="1" x14ac:dyDescent="0.3">
      <c r="A140" s="35"/>
      <c r="B140" s="456" t="s">
        <v>117</v>
      </c>
      <c r="C140" s="403"/>
      <c r="D140" s="403"/>
      <c r="E140" s="438"/>
      <c r="F140" s="452" t="s">
        <v>116</v>
      </c>
      <c r="G140" s="403"/>
      <c r="H140" s="403"/>
      <c r="I140" s="438"/>
      <c r="J140" s="452" t="s">
        <v>115</v>
      </c>
      <c r="K140" s="403"/>
      <c r="L140" s="403"/>
      <c r="M140" s="438"/>
      <c r="N140" s="452"/>
      <c r="O140" s="403"/>
      <c r="P140" s="403"/>
      <c r="Q140" s="438"/>
      <c r="R140" s="39"/>
      <c r="S140" s="64"/>
    </row>
    <row r="141" spans="1:19" ht="18" customHeight="1" x14ac:dyDescent="0.3">
      <c r="A141" s="35"/>
      <c r="B141" s="456" t="s">
        <v>111</v>
      </c>
      <c r="C141" s="403"/>
      <c r="D141" s="403"/>
      <c r="E141" s="438"/>
      <c r="F141" s="452" t="s">
        <v>110</v>
      </c>
      <c r="G141" s="403"/>
      <c r="H141" s="403"/>
      <c r="I141" s="438"/>
      <c r="J141" s="452" t="s">
        <v>109</v>
      </c>
      <c r="K141" s="403"/>
      <c r="L141" s="403"/>
      <c r="M141" s="438"/>
      <c r="N141" s="452"/>
      <c r="O141" s="403"/>
      <c r="P141" s="403"/>
      <c r="Q141" s="438"/>
      <c r="R141" s="39"/>
      <c r="S141" s="64"/>
    </row>
    <row r="142" spans="1:19" ht="18" customHeight="1" x14ac:dyDescent="0.3">
      <c r="A142" s="35"/>
      <c r="B142" s="456" t="s">
        <v>104</v>
      </c>
      <c r="C142" s="403"/>
      <c r="D142" s="403"/>
      <c r="E142" s="438"/>
      <c r="F142" s="452" t="s">
        <v>103</v>
      </c>
      <c r="G142" s="403"/>
      <c r="H142" s="403"/>
      <c r="I142" s="438"/>
      <c r="J142" s="452" t="s">
        <v>102</v>
      </c>
      <c r="K142" s="403"/>
      <c r="L142" s="403"/>
      <c r="M142" s="438"/>
      <c r="N142" s="452"/>
      <c r="O142" s="403"/>
      <c r="P142" s="403"/>
      <c r="Q142" s="438"/>
      <c r="R142" s="39"/>
      <c r="S142" s="64"/>
    </row>
    <row r="143" spans="1:19" ht="18" customHeight="1" x14ac:dyDescent="0.3">
      <c r="A143" s="35"/>
      <c r="B143" s="456" t="s">
        <v>97</v>
      </c>
      <c r="C143" s="403"/>
      <c r="D143" s="403"/>
      <c r="E143" s="438"/>
      <c r="F143" s="452" t="s">
        <v>96</v>
      </c>
      <c r="G143" s="403"/>
      <c r="H143" s="403"/>
      <c r="I143" s="438"/>
      <c r="J143" s="452" t="s">
        <v>95</v>
      </c>
      <c r="K143" s="403"/>
      <c r="L143" s="403"/>
      <c r="M143" s="438"/>
      <c r="N143" s="452"/>
      <c r="O143" s="403"/>
      <c r="P143" s="403"/>
      <c r="Q143" s="438"/>
      <c r="R143" s="39"/>
      <c r="S143" s="64"/>
    </row>
    <row r="144" spans="1:19" ht="18" customHeight="1" x14ac:dyDescent="0.3">
      <c r="A144" s="35"/>
      <c r="B144" s="456" t="s">
        <v>89</v>
      </c>
      <c r="C144" s="403"/>
      <c r="D144" s="403"/>
      <c r="E144" s="438"/>
      <c r="F144" s="452" t="s">
        <v>88</v>
      </c>
      <c r="G144" s="403"/>
      <c r="H144" s="403"/>
      <c r="I144" s="438"/>
      <c r="J144" s="452" t="s">
        <v>87</v>
      </c>
      <c r="K144" s="403"/>
      <c r="L144" s="403"/>
      <c r="M144" s="438"/>
      <c r="N144" s="452"/>
      <c r="O144" s="403"/>
      <c r="P144" s="403"/>
      <c r="Q144" s="438"/>
      <c r="R144" s="39"/>
      <c r="S144" s="64"/>
    </row>
    <row r="145" spans="1:19" ht="18" customHeight="1" x14ac:dyDescent="0.3">
      <c r="A145" s="35"/>
      <c r="B145" s="456" t="s">
        <v>82</v>
      </c>
      <c r="C145" s="403"/>
      <c r="D145" s="403"/>
      <c r="E145" s="438"/>
      <c r="F145" s="452"/>
      <c r="G145" s="403"/>
      <c r="H145" s="403"/>
      <c r="I145" s="438"/>
      <c r="J145" s="452" t="s">
        <v>81</v>
      </c>
      <c r="K145" s="403"/>
      <c r="L145" s="403"/>
      <c r="M145" s="438"/>
      <c r="N145" s="452"/>
      <c r="O145" s="403"/>
      <c r="P145" s="403"/>
      <c r="Q145" s="438"/>
      <c r="R145" s="39"/>
      <c r="S145" s="64"/>
    </row>
    <row r="146" spans="1:19" ht="18" customHeight="1" x14ac:dyDescent="0.3">
      <c r="A146" s="35"/>
      <c r="B146" s="456" t="s">
        <v>74</v>
      </c>
      <c r="C146" s="403"/>
      <c r="D146" s="403"/>
      <c r="E146" s="438"/>
      <c r="F146" s="452" t="s">
        <v>73</v>
      </c>
      <c r="G146" s="403"/>
      <c r="H146" s="403"/>
      <c r="I146" s="438"/>
      <c r="J146" s="452" t="s">
        <v>72</v>
      </c>
      <c r="K146" s="403"/>
      <c r="L146" s="403"/>
      <c r="M146" s="438"/>
      <c r="N146" s="452"/>
      <c r="O146" s="403"/>
      <c r="P146" s="403"/>
      <c r="Q146" s="438"/>
      <c r="R146" s="39"/>
      <c r="S146" s="64"/>
    </row>
    <row r="147" spans="1:19" ht="18" customHeight="1" x14ac:dyDescent="0.3">
      <c r="A147" s="35"/>
      <c r="B147" s="456" t="s">
        <v>68</v>
      </c>
      <c r="C147" s="403"/>
      <c r="D147" s="403"/>
      <c r="E147" s="438"/>
      <c r="F147" s="452" t="s">
        <v>67</v>
      </c>
      <c r="G147" s="403"/>
      <c r="H147" s="403"/>
      <c r="I147" s="438"/>
      <c r="J147" s="452"/>
      <c r="K147" s="403"/>
      <c r="L147" s="403"/>
      <c r="M147" s="438"/>
      <c r="N147" s="452"/>
      <c r="O147" s="403"/>
      <c r="P147" s="403"/>
      <c r="Q147" s="438"/>
      <c r="R147" s="39"/>
      <c r="S147" s="64"/>
    </row>
    <row r="148" spans="1:19" ht="18" customHeight="1" x14ac:dyDescent="0.3">
      <c r="A148" s="35"/>
      <c r="B148" s="456" t="s">
        <v>63</v>
      </c>
      <c r="C148" s="403"/>
      <c r="D148" s="403"/>
      <c r="E148" s="438"/>
      <c r="F148" s="452" t="s">
        <v>62</v>
      </c>
      <c r="G148" s="403"/>
      <c r="H148" s="403"/>
      <c r="I148" s="438"/>
      <c r="J148" s="452"/>
      <c r="K148" s="403"/>
      <c r="L148" s="403"/>
      <c r="M148" s="438"/>
      <c r="N148" s="452"/>
      <c r="O148" s="403"/>
      <c r="P148" s="403"/>
      <c r="Q148" s="438"/>
      <c r="R148" s="39"/>
      <c r="S148" s="64"/>
    </row>
    <row r="149" spans="1:19" ht="18" customHeight="1" x14ac:dyDescent="0.3">
      <c r="A149" s="35"/>
      <c r="B149" s="456"/>
      <c r="C149" s="403"/>
      <c r="D149" s="403"/>
      <c r="E149" s="438"/>
      <c r="F149" s="452" t="s">
        <v>57</v>
      </c>
      <c r="G149" s="403"/>
      <c r="H149" s="403"/>
      <c r="I149" s="438"/>
      <c r="J149" s="452"/>
      <c r="K149" s="403"/>
      <c r="L149" s="403"/>
      <c r="M149" s="438"/>
      <c r="N149" s="452"/>
      <c r="O149" s="403"/>
      <c r="P149" s="403"/>
      <c r="Q149" s="438"/>
      <c r="R149" s="39"/>
      <c r="S149" s="64"/>
    </row>
    <row r="150" spans="1:19" ht="18" customHeight="1" x14ac:dyDescent="0.3">
      <c r="A150" s="35"/>
      <c r="B150" s="456"/>
      <c r="C150" s="403"/>
      <c r="D150" s="403"/>
      <c r="E150" s="438"/>
      <c r="F150" s="452" t="s">
        <v>55</v>
      </c>
      <c r="G150" s="403"/>
      <c r="H150" s="403"/>
      <c r="I150" s="438"/>
      <c r="J150" s="452"/>
      <c r="K150" s="403"/>
      <c r="L150" s="403"/>
      <c r="M150" s="438"/>
      <c r="N150" s="452"/>
      <c r="O150" s="403"/>
      <c r="P150" s="403"/>
      <c r="Q150" s="438"/>
      <c r="R150" s="39"/>
      <c r="S150" s="64"/>
    </row>
    <row r="151" spans="1:19" ht="18" customHeight="1" thickBot="1" x14ac:dyDescent="0.35">
      <c r="A151" s="35"/>
      <c r="B151" s="118"/>
      <c r="C151" s="37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6"/>
      <c r="S151" s="64"/>
    </row>
    <row r="152" spans="1:19" ht="18" customHeight="1" x14ac:dyDescent="0.3">
      <c r="A152" s="35"/>
      <c r="B152" s="40"/>
      <c r="C152" s="40"/>
      <c r="D152" s="148"/>
      <c r="E152" s="148"/>
      <c r="F152" s="40"/>
      <c r="G152" s="40"/>
      <c r="H152" s="40"/>
      <c r="I152" s="40"/>
      <c r="J152" s="40"/>
      <c r="K152" s="40"/>
      <c r="L152" s="40"/>
      <c r="M152" s="40"/>
      <c r="N152" s="40"/>
      <c r="O152" s="358"/>
      <c r="P152" s="40"/>
      <c r="Q152" s="40"/>
      <c r="R152" s="40"/>
      <c r="S152" s="64"/>
    </row>
    <row r="153" spans="1:19" ht="18" customHeight="1" thickBot="1" x14ac:dyDescent="0.35">
      <c r="A153" s="35"/>
      <c r="B153" s="40"/>
      <c r="C153" s="40"/>
      <c r="D153" s="148"/>
      <c r="E153" s="148"/>
      <c r="F153" s="40"/>
      <c r="G153" s="40"/>
      <c r="H153" s="40"/>
      <c r="I153" s="40"/>
      <c r="J153" s="40"/>
      <c r="K153" s="40"/>
      <c r="L153" s="40"/>
      <c r="M153" s="40"/>
      <c r="N153" s="40"/>
      <c r="O153" s="358"/>
      <c r="P153" s="40"/>
      <c r="Q153" s="40"/>
      <c r="R153" s="40"/>
      <c r="S153" s="64"/>
    </row>
    <row r="154" spans="1:19" ht="20.100000000000001" customHeight="1" x14ac:dyDescent="0.3">
      <c r="A154" s="35"/>
      <c r="B154" s="422">
        <v>8</v>
      </c>
      <c r="C154" s="424" t="s">
        <v>455</v>
      </c>
      <c r="D154" s="424"/>
      <c r="E154" s="424"/>
      <c r="F154" s="424"/>
      <c r="G154" s="424"/>
      <c r="H154" s="424"/>
      <c r="I154" s="424"/>
      <c r="J154" s="424"/>
      <c r="K154" s="424"/>
      <c r="L154" s="424"/>
      <c r="M154" s="424"/>
      <c r="N154" s="424"/>
      <c r="O154" s="424"/>
      <c r="P154" s="424"/>
      <c r="Q154" s="424"/>
      <c r="R154" s="425"/>
      <c r="S154" s="64"/>
    </row>
    <row r="155" spans="1:19" ht="20.100000000000001" customHeight="1" x14ac:dyDescent="0.3">
      <c r="A155" s="35"/>
      <c r="B155" s="423"/>
      <c r="C155" s="426"/>
      <c r="D155" s="426"/>
      <c r="E155" s="426"/>
      <c r="F155" s="426"/>
      <c r="G155" s="426"/>
      <c r="H155" s="426"/>
      <c r="I155" s="426"/>
      <c r="J155" s="426"/>
      <c r="K155" s="426"/>
      <c r="L155" s="426"/>
      <c r="M155" s="426"/>
      <c r="N155" s="426"/>
      <c r="O155" s="426"/>
      <c r="P155" s="426"/>
      <c r="Q155" s="426"/>
      <c r="R155" s="427"/>
      <c r="S155" s="64"/>
    </row>
    <row r="156" spans="1:19" ht="18" customHeight="1" x14ac:dyDescent="0.3">
      <c r="A156" s="35"/>
      <c r="B156" s="60"/>
      <c r="C156" s="40"/>
      <c r="D156" s="148"/>
      <c r="E156" s="148"/>
      <c r="F156" s="40"/>
      <c r="G156" s="40"/>
      <c r="H156" s="40"/>
      <c r="I156" s="40"/>
      <c r="J156" s="40"/>
      <c r="K156" s="40"/>
      <c r="L156" s="40"/>
      <c r="M156" s="40"/>
      <c r="N156" s="40"/>
      <c r="O156" s="358"/>
      <c r="P156" s="40"/>
      <c r="Q156" s="40"/>
      <c r="R156" s="39"/>
      <c r="S156" s="64"/>
    </row>
    <row r="157" spans="1:19" ht="18" customHeight="1" x14ac:dyDescent="0.3">
      <c r="A157" s="35"/>
      <c r="B157" s="60"/>
      <c r="C157" s="40"/>
      <c r="D157" s="148"/>
      <c r="E157" s="148"/>
      <c r="F157" s="40"/>
      <c r="G157" s="40"/>
      <c r="H157" s="40"/>
      <c r="I157" s="40"/>
      <c r="J157" s="40"/>
      <c r="K157" s="40"/>
      <c r="L157" s="40"/>
      <c r="M157" s="40"/>
      <c r="N157" s="40"/>
      <c r="O157" s="358"/>
      <c r="P157" s="40"/>
      <c r="Q157" s="40"/>
      <c r="R157" s="39"/>
      <c r="S157" s="64"/>
    </row>
    <row r="158" spans="1:19" ht="18" customHeight="1" x14ac:dyDescent="0.3">
      <c r="A158" s="35"/>
      <c r="B158" s="60"/>
      <c r="C158" s="40"/>
      <c r="D158" s="148"/>
      <c r="E158" s="148"/>
      <c r="F158" s="40"/>
      <c r="G158" s="40"/>
      <c r="H158" s="40"/>
      <c r="I158" s="40"/>
      <c r="J158" s="40"/>
      <c r="K158" s="40"/>
      <c r="L158" s="40"/>
      <c r="M158" s="40"/>
      <c r="N158" s="40"/>
      <c r="O158" s="358"/>
      <c r="P158" s="40"/>
      <c r="Q158" s="40"/>
      <c r="R158" s="39"/>
      <c r="S158" s="64"/>
    </row>
    <row r="159" spans="1:19" ht="18" customHeight="1" x14ac:dyDescent="0.3">
      <c r="A159" s="35"/>
      <c r="B159" s="60"/>
      <c r="C159" s="40"/>
      <c r="D159" s="148"/>
      <c r="E159" s="148"/>
      <c r="F159" s="302" t="s">
        <v>456</v>
      </c>
      <c r="G159" s="148"/>
      <c r="H159" s="40"/>
      <c r="I159" s="40"/>
      <c r="J159" s="40"/>
      <c r="K159" s="40"/>
      <c r="L159" s="40"/>
      <c r="M159" s="40"/>
      <c r="N159" s="40"/>
      <c r="O159" s="358"/>
      <c r="P159" s="40"/>
      <c r="Q159" s="40"/>
      <c r="R159" s="39"/>
      <c r="S159" s="64"/>
    </row>
    <row r="160" spans="1:19" ht="18" customHeight="1" x14ac:dyDescent="0.3">
      <c r="A160" s="35"/>
      <c r="B160" s="60"/>
      <c r="C160" s="40"/>
      <c r="D160" s="148"/>
      <c r="E160" s="148"/>
      <c r="F160" s="148"/>
      <c r="G160" s="148"/>
      <c r="H160" s="40"/>
      <c r="I160" s="40"/>
      <c r="J160" s="40"/>
      <c r="K160" s="40"/>
      <c r="L160" s="40"/>
      <c r="M160" s="40"/>
      <c r="N160" s="40"/>
      <c r="O160" s="358"/>
      <c r="P160" s="40"/>
      <c r="Q160" s="40"/>
      <c r="R160" s="39"/>
      <c r="S160" s="64"/>
    </row>
    <row r="161" spans="1:19" ht="18" customHeight="1" x14ac:dyDescent="0.3">
      <c r="A161" s="35"/>
      <c r="B161" s="60"/>
      <c r="C161" s="40"/>
      <c r="D161" s="148"/>
      <c r="E161" s="148"/>
      <c r="F161" s="148"/>
      <c r="G161" s="347" t="s">
        <v>440</v>
      </c>
      <c r="H161" s="148"/>
      <c r="I161" s="148"/>
      <c r="J161" s="148"/>
      <c r="K161" s="347" t="s">
        <v>440</v>
      </c>
      <c r="L161" s="40"/>
      <c r="M161" s="40"/>
      <c r="N161" s="40"/>
      <c r="O161" s="358"/>
      <c r="P161" s="40"/>
      <c r="Q161" s="40"/>
      <c r="R161" s="39"/>
      <c r="S161" s="64"/>
    </row>
    <row r="162" spans="1:19" ht="18" customHeight="1" x14ac:dyDescent="0.3">
      <c r="A162" s="35"/>
      <c r="B162" s="60"/>
      <c r="C162" s="40"/>
      <c r="D162" s="148"/>
      <c r="E162" s="148"/>
      <c r="F162" s="359" t="s">
        <v>219</v>
      </c>
      <c r="G162" s="40"/>
      <c r="H162" s="40"/>
      <c r="I162" s="40"/>
      <c r="J162" s="40"/>
      <c r="K162" s="360" t="s">
        <v>166</v>
      </c>
      <c r="L162" s="40"/>
      <c r="M162" s="40"/>
      <c r="N162" s="40"/>
      <c r="O162" s="358"/>
      <c r="P162" s="40"/>
      <c r="Q162" s="40"/>
      <c r="R162" s="39"/>
      <c r="S162" s="64"/>
    </row>
    <row r="163" spans="1:19" ht="18" customHeight="1" thickBot="1" x14ac:dyDescent="0.35">
      <c r="A163" s="35"/>
      <c r="B163" s="60"/>
      <c r="C163" s="40"/>
      <c r="D163" s="148"/>
      <c r="E163" s="148"/>
      <c r="F163" s="40"/>
      <c r="G163" s="40"/>
      <c r="H163" s="40"/>
      <c r="I163" s="40"/>
      <c r="J163" s="40"/>
      <c r="K163" s="40"/>
      <c r="L163" s="40"/>
      <c r="M163" s="40"/>
      <c r="N163" s="40"/>
      <c r="O163" s="358"/>
      <c r="P163" s="40"/>
      <c r="Q163" s="40"/>
      <c r="R163" s="39"/>
      <c r="S163" s="64"/>
    </row>
    <row r="164" spans="1:19" ht="18" customHeight="1" x14ac:dyDescent="0.3">
      <c r="A164" s="35"/>
      <c r="B164" s="60"/>
      <c r="C164" s="40"/>
      <c r="D164" s="302" t="s">
        <v>458</v>
      </c>
      <c r="E164" s="148"/>
      <c r="F164" s="40"/>
      <c r="G164" s="40"/>
      <c r="H164" s="40"/>
      <c r="I164" s="40"/>
      <c r="J164" s="40"/>
      <c r="K164" s="40"/>
      <c r="L164" s="40"/>
      <c r="M164" s="244" t="s">
        <v>153</v>
      </c>
      <c r="N164" s="40"/>
      <c r="O164" s="358"/>
      <c r="P164" s="40"/>
      <c r="Q164" s="40"/>
      <c r="R164" s="39"/>
      <c r="S164" s="64"/>
    </row>
    <row r="165" spans="1:19" ht="18" customHeight="1" x14ac:dyDescent="0.3">
      <c r="A165" s="35"/>
      <c r="B165" s="60"/>
      <c r="C165" s="40"/>
      <c r="D165" s="254" t="s">
        <v>449</v>
      </c>
      <c r="E165" s="40"/>
      <c r="F165" s="40"/>
      <c r="G165" s="40"/>
      <c r="H165" s="40"/>
      <c r="I165" s="40"/>
      <c r="J165" s="40"/>
      <c r="K165" s="40"/>
      <c r="L165" s="40"/>
      <c r="M165" s="239" t="s">
        <v>9</v>
      </c>
      <c r="N165" s="40"/>
      <c r="O165" s="358"/>
      <c r="P165" s="40"/>
      <c r="Q165" s="40"/>
      <c r="R165" s="39"/>
      <c r="S165" s="64"/>
    </row>
    <row r="166" spans="1:19" ht="18" customHeight="1" x14ac:dyDescent="0.3">
      <c r="A166" s="35"/>
      <c r="B166" s="60"/>
      <c r="C166" s="40"/>
      <c r="D166" s="254" t="s">
        <v>451</v>
      </c>
      <c r="E166" s="357" t="s">
        <v>457</v>
      </c>
      <c r="F166" s="40"/>
      <c r="G166" s="40"/>
      <c r="H166" s="40"/>
      <c r="I166" s="40"/>
      <c r="J166" s="40"/>
      <c r="K166" s="40"/>
      <c r="L166" s="40"/>
      <c r="M166" s="239" t="s">
        <v>9</v>
      </c>
      <c r="N166" s="40"/>
      <c r="O166" s="358"/>
      <c r="P166" s="40"/>
      <c r="Q166" s="40"/>
      <c r="R166" s="39"/>
      <c r="S166" s="64"/>
    </row>
    <row r="167" spans="1:19" ht="18" customHeight="1" x14ac:dyDescent="0.3">
      <c r="A167" s="35"/>
      <c r="B167" s="318"/>
      <c r="C167" s="148"/>
      <c r="D167" s="254" t="s">
        <v>450</v>
      </c>
      <c r="E167" s="40"/>
      <c r="F167" s="40"/>
      <c r="G167" s="40"/>
      <c r="H167" s="40"/>
      <c r="I167" s="40"/>
      <c r="J167" s="40"/>
      <c r="K167" s="40"/>
      <c r="L167" s="40"/>
      <c r="M167" s="239" t="s">
        <v>9</v>
      </c>
      <c r="N167" s="40"/>
      <c r="O167" s="40"/>
      <c r="P167" s="40"/>
      <c r="Q167" s="40"/>
      <c r="R167" s="39"/>
      <c r="S167" s="64"/>
    </row>
    <row r="168" spans="1:19" ht="18" customHeight="1" x14ac:dyDescent="0.3">
      <c r="A168" s="35"/>
      <c r="B168" s="318"/>
      <c r="C168" s="148"/>
      <c r="D168" s="319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39"/>
      <c r="S168" s="64"/>
    </row>
    <row r="169" spans="1:19" ht="18" customHeight="1" x14ac:dyDescent="0.3">
      <c r="A169" s="35"/>
      <c r="B169" s="318"/>
      <c r="C169" s="316" t="s">
        <v>459</v>
      </c>
      <c r="D169" s="316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39"/>
      <c r="S169" s="64"/>
    </row>
    <row r="170" spans="1:19" ht="18" customHeight="1" thickBot="1" x14ac:dyDescent="0.35">
      <c r="A170" s="35"/>
      <c r="B170" s="317"/>
      <c r="C170" s="152"/>
      <c r="D170" s="151"/>
      <c r="E170" s="151"/>
      <c r="F170" s="151"/>
      <c r="G170" s="151"/>
      <c r="H170" s="151"/>
      <c r="I170" s="151"/>
      <c r="J170" s="37"/>
      <c r="K170" s="37"/>
      <c r="L170" s="37"/>
      <c r="M170" s="37"/>
      <c r="N170" s="37"/>
      <c r="O170" s="37"/>
      <c r="P170" s="37"/>
      <c r="Q170" s="37"/>
      <c r="R170" s="36"/>
      <c r="S170" s="64"/>
    </row>
    <row r="171" spans="1:19" ht="18" customHeight="1" x14ac:dyDescent="0.3">
      <c r="A171" s="35"/>
      <c r="B171" s="319"/>
      <c r="C171" s="40"/>
      <c r="D171" s="148"/>
      <c r="E171" s="148"/>
      <c r="F171" s="319"/>
      <c r="G171" s="40"/>
      <c r="H171" s="40"/>
      <c r="I171" s="40"/>
      <c r="J171" s="40"/>
      <c r="K171" s="319"/>
      <c r="L171" s="40"/>
      <c r="M171" s="40"/>
      <c r="N171" s="40"/>
      <c r="O171" s="339"/>
      <c r="P171" s="40"/>
      <c r="Q171" s="40"/>
      <c r="R171" s="40"/>
      <c r="S171" s="64"/>
    </row>
    <row r="172" spans="1:19" ht="18" customHeight="1" thickBot="1" x14ac:dyDescent="0.35">
      <c r="A172" s="35"/>
      <c r="B172" s="156"/>
      <c r="C172" s="301"/>
      <c r="D172" s="148"/>
      <c r="E172" s="148"/>
      <c r="F172" s="148"/>
      <c r="G172" s="148"/>
      <c r="H172" s="148"/>
      <c r="I172" s="40"/>
      <c r="J172" s="35"/>
      <c r="K172" s="35"/>
      <c r="L172" s="35"/>
      <c r="M172" s="35"/>
      <c r="N172" s="35"/>
      <c r="O172" s="35"/>
      <c r="P172" s="35"/>
      <c r="Q172" s="35"/>
      <c r="R172" s="35"/>
      <c r="S172" s="64"/>
    </row>
    <row r="173" spans="1:19" ht="18" customHeight="1" x14ac:dyDescent="0.3">
      <c r="A173" s="35"/>
      <c r="B173" s="422">
        <v>9</v>
      </c>
      <c r="C173" s="459" t="s">
        <v>380</v>
      </c>
      <c r="D173" s="459"/>
      <c r="E173" s="459"/>
      <c r="F173" s="459"/>
      <c r="G173" s="459"/>
      <c r="H173" s="459"/>
      <c r="I173" s="459"/>
      <c r="J173" s="459"/>
      <c r="K173" s="459"/>
      <c r="L173" s="459"/>
      <c r="M173" s="459"/>
      <c r="N173" s="459"/>
      <c r="O173" s="459"/>
      <c r="P173" s="459"/>
      <c r="Q173" s="459"/>
      <c r="R173" s="460"/>
      <c r="S173" s="64"/>
    </row>
    <row r="174" spans="1:19" ht="18" customHeight="1" x14ac:dyDescent="0.3">
      <c r="A174" s="35"/>
      <c r="B174" s="423"/>
      <c r="C174" s="384"/>
      <c r="D174" s="384"/>
      <c r="E174" s="384"/>
      <c r="F174" s="384"/>
      <c r="G174" s="384"/>
      <c r="H174" s="384"/>
      <c r="I174" s="384"/>
      <c r="J174" s="384"/>
      <c r="K174" s="384"/>
      <c r="L174" s="384"/>
      <c r="M174" s="384"/>
      <c r="N174" s="384"/>
      <c r="O174" s="384"/>
      <c r="P174" s="384"/>
      <c r="Q174" s="384"/>
      <c r="R174" s="429"/>
      <c r="S174" s="64"/>
    </row>
    <row r="175" spans="1:19" ht="18" customHeight="1" x14ac:dyDescent="0.3">
      <c r="A175" s="35"/>
      <c r="B175" s="361"/>
      <c r="C175" s="362"/>
      <c r="D175" s="362"/>
      <c r="E175" s="362"/>
      <c r="F175" s="268"/>
      <c r="G175" s="268"/>
      <c r="H175" s="268"/>
      <c r="I175" s="268"/>
      <c r="J175" s="268"/>
      <c r="K175" s="268"/>
      <c r="L175" s="268"/>
      <c r="M175" s="268"/>
      <c r="N175" s="268"/>
      <c r="O175" s="40"/>
      <c r="P175" s="40"/>
      <c r="Q175" s="40"/>
      <c r="R175" s="39"/>
      <c r="S175" s="64"/>
    </row>
    <row r="176" spans="1:19" ht="18" customHeight="1" x14ac:dyDescent="0.3">
      <c r="A176" s="35"/>
      <c r="B176" s="461" t="s">
        <v>45</v>
      </c>
      <c r="C176" s="392"/>
      <c r="D176" s="392"/>
      <c r="E176" s="392" t="s">
        <v>153</v>
      </c>
      <c r="F176" s="392"/>
      <c r="G176" s="405"/>
      <c r="H176" s="268"/>
      <c r="I176" s="391" t="s">
        <v>45</v>
      </c>
      <c r="J176" s="392"/>
      <c r="K176" s="392"/>
      <c r="L176" s="392"/>
      <c r="M176" s="392"/>
      <c r="N176" s="392" t="s">
        <v>153</v>
      </c>
      <c r="O176" s="392"/>
      <c r="P176" s="392"/>
      <c r="Q176" s="392"/>
      <c r="R176" s="464"/>
      <c r="S176" s="64"/>
    </row>
    <row r="177" spans="1:19" ht="18" customHeight="1" x14ac:dyDescent="0.3">
      <c r="A177" s="35"/>
      <c r="B177" s="462"/>
      <c r="C177" s="394"/>
      <c r="D177" s="394"/>
      <c r="E177" s="394"/>
      <c r="F177" s="394"/>
      <c r="G177" s="406"/>
      <c r="H177" s="268"/>
      <c r="I177" s="393"/>
      <c r="J177" s="394"/>
      <c r="K177" s="394"/>
      <c r="L177" s="394"/>
      <c r="M177" s="394"/>
      <c r="N177" s="394"/>
      <c r="O177" s="394"/>
      <c r="P177" s="394"/>
      <c r="Q177" s="394"/>
      <c r="R177" s="465"/>
      <c r="S177" s="64"/>
    </row>
    <row r="178" spans="1:19" ht="18" customHeight="1" x14ac:dyDescent="0.3">
      <c r="A178" s="35"/>
      <c r="B178" s="463"/>
      <c r="C178" s="396"/>
      <c r="D178" s="396"/>
      <c r="E178" s="396"/>
      <c r="F178" s="396"/>
      <c r="G178" s="407"/>
      <c r="H178" s="320"/>
      <c r="I178" s="395"/>
      <c r="J178" s="396"/>
      <c r="K178" s="396"/>
      <c r="L178" s="396"/>
      <c r="M178" s="396"/>
      <c r="N178" s="396"/>
      <c r="O178" s="396"/>
      <c r="P178" s="396"/>
      <c r="Q178" s="396"/>
      <c r="R178" s="466"/>
      <c r="S178" s="64"/>
    </row>
    <row r="179" spans="1:19" ht="18" customHeight="1" x14ac:dyDescent="0.3">
      <c r="A179" s="35"/>
      <c r="B179" s="321" t="s">
        <v>358</v>
      </c>
      <c r="C179" s="84" t="s">
        <v>359</v>
      </c>
      <c r="D179" s="264"/>
      <c r="E179" s="269"/>
      <c r="F179" s="264"/>
      <c r="G179" s="261"/>
      <c r="H179" s="278"/>
      <c r="I179" s="287" t="s">
        <v>358</v>
      </c>
      <c r="J179" s="84" t="s">
        <v>359</v>
      </c>
      <c r="K179" s="40"/>
      <c r="L179" s="269"/>
      <c r="M179" s="264"/>
      <c r="N179" s="40"/>
      <c r="O179" s="40"/>
      <c r="P179" s="265"/>
      <c r="Q179" s="40"/>
      <c r="R179" s="39"/>
      <c r="S179" s="64"/>
    </row>
    <row r="180" spans="1:19" ht="18" customHeight="1" x14ac:dyDescent="0.3">
      <c r="A180" s="35"/>
      <c r="B180" s="322">
        <v>34</v>
      </c>
      <c r="C180" s="84" t="s">
        <v>423</v>
      </c>
      <c r="D180" s="40"/>
      <c r="E180" s="263" t="s">
        <v>398</v>
      </c>
      <c r="F180" s="264"/>
      <c r="G180" s="261"/>
      <c r="H180" s="278"/>
      <c r="I180" s="280">
        <v>34</v>
      </c>
      <c r="J180" s="84" t="s">
        <v>424</v>
      </c>
      <c r="K180" s="40"/>
      <c r="L180" s="264"/>
      <c r="M180" s="263" t="s">
        <v>401</v>
      </c>
      <c r="N180" s="265"/>
      <c r="O180" s="40"/>
      <c r="P180" s="312"/>
      <c r="Q180" s="40"/>
      <c r="R180" s="39"/>
      <c r="S180" s="64"/>
    </row>
    <row r="181" spans="1:19" ht="18" customHeight="1" x14ac:dyDescent="0.3">
      <c r="A181" s="35"/>
      <c r="B181" s="322">
        <v>35</v>
      </c>
      <c r="C181" s="84" t="s">
        <v>425</v>
      </c>
      <c r="D181" s="40"/>
      <c r="E181" s="263" t="s">
        <v>399</v>
      </c>
      <c r="F181" s="264"/>
      <c r="G181" s="261"/>
      <c r="H181" s="278"/>
      <c r="I181" s="280">
        <v>36</v>
      </c>
      <c r="J181" s="84" t="s">
        <v>426</v>
      </c>
      <c r="K181" s="40"/>
      <c r="L181" s="268"/>
      <c r="M181" s="263" t="s">
        <v>427</v>
      </c>
      <c r="N181" s="270"/>
      <c r="O181" s="40"/>
      <c r="P181" s="312"/>
      <c r="Q181" s="40"/>
      <c r="R181" s="39"/>
      <c r="S181" s="64"/>
    </row>
    <row r="182" spans="1:19" ht="18" customHeight="1" x14ac:dyDescent="0.3">
      <c r="A182" s="35"/>
      <c r="B182" s="318"/>
      <c r="C182" s="301"/>
      <c r="D182" s="148"/>
      <c r="E182" s="148"/>
      <c r="F182" s="148"/>
      <c r="G182" s="148"/>
      <c r="H182" s="148"/>
      <c r="I182" s="40"/>
      <c r="J182" s="40"/>
      <c r="K182" s="40"/>
      <c r="L182" s="40"/>
      <c r="M182" s="40"/>
      <c r="N182" s="40"/>
      <c r="O182" s="40"/>
      <c r="P182" s="40"/>
      <c r="Q182" s="40"/>
      <c r="R182" s="39"/>
      <c r="S182" s="64"/>
    </row>
    <row r="183" spans="1:19" ht="18" customHeight="1" x14ac:dyDescent="0.3">
      <c r="A183" s="35"/>
      <c r="B183" s="318" t="s">
        <v>428</v>
      </c>
      <c r="C183" s="301"/>
      <c r="D183" s="148"/>
      <c r="E183" s="148"/>
      <c r="F183" s="148"/>
      <c r="G183" s="148"/>
      <c r="H183" s="148"/>
      <c r="I183" s="40"/>
      <c r="J183" s="40"/>
      <c r="K183" s="40"/>
      <c r="L183" s="40"/>
      <c r="M183" s="40"/>
      <c r="N183" s="40"/>
      <c r="O183" s="40"/>
      <c r="P183" s="40"/>
      <c r="Q183" s="40"/>
      <c r="R183" s="39"/>
      <c r="S183" s="64"/>
    </row>
    <row r="184" spans="1:19" ht="18" customHeight="1" x14ac:dyDescent="0.3">
      <c r="A184" s="35"/>
      <c r="B184" s="318"/>
      <c r="C184" s="301" t="s">
        <v>430</v>
      </c>
      <c r="D184" s="148"/>
      <c r="E184" s="148"/>
      <c r="F184" s="148"/>
      <c r="G184" s="148"/>
      <c r="H184" s="148"/>
      <c r="I184" s="40"/>
      <c r="J184" s="40"/>
      <c r="K184" s="40"/>
      <c r="L184" s="40"/>
      <c r="M184" s="40"/>
      <c r="N184" s="40"/>
      <c r="O184" s="40"/>
      <c r="P184" s="40"/>
      <c r="Q184" s="40"/>
      <c r="R184" s="39"/>
      <c r="S184" s="64"/>
    </row>
    <row r="185" spans="1:19" ht="18" customHeight="1" x14ac:dyDescent="0.3">
      <c r="A185" s="35"/>
      <c r="B185" s="318"/>
      <c r="C185" s="301"/>
      <c r="D185" s="148"/>
      <c r="E185" s="148"/>
      <c r="F185" s="148"/>
      <c r="G185" s="148"/>
      <c r="H185" s="148"/>
      <c r="I185" s="40"/>
      <c r="J185" s="40"/>
      <c r="K185" s="40"/>
      <c r="L185" s="40"/>
      <c r="M185" s="40"/>
      <c r="N185" s="40"/>
      <c r="O185" s="40"/>
      <c r="P185" s="40"/>
      <c r="Q185" s="40"/>
      <c r="R185" s="39"/>
      <c r="S185" s="64"/>
    </row>
    <row r="186" spans="1:19" ht="18" customHeight="1" x14ac:dyDescent="0.3">
      <c r="A186" s="35"/>
      <c r="B186" s="321" t="s">
        <v>429</v>
      </c>
      <c r="C186" s="301" t="s">
        <v>431</v>
      </c>
      <c r="D186" s="148"/>
      <c r="E186" s="148"/>
      <c r="F186" s="148"/>
      <c r="G186" s="148"/>
      <c r="H186" s="148"/>
      <c r="I186" s="40"/>
      <c r="J186" s="40"/>
      <c r="K186" s="40"/>
      <c r="L186" s="40"/>
      <c r="M186" s="40"/>
      <c r="N186" s="40"/>
      <c r="O186" s="40"/>
      <c r="P186" s="40"/>
      <c r="Q186" s="40"/>
      <c r="R186" s="39"/>
      <c r="S186" s="64"/>
    </row>
    <row r="187" spans="1:19" ht="18" customHeight="1" x14ac:dyDescent="0.3">
      <c r="A187" s="35"/>
      <c r="B187" s="363" t="s">
        <v>432</v>
      </c>
      <c r="C187" s="301"/>
      <c r="D187" s="148"/>
      <c r="E187" s="148"/>
      <c r="F187" s="148"/>
      <c r="G187" s="148"/>
      <c r="H187" s="148"/>
      <c r="I187" s="40"/>
      <c r="J187" s="40"/>
      <c r="K187" s="40"/>
      <c r="L187" s="40"/>
      <c r="M187" s="40"/>
      <c r="N187" s="40"/>
      <c r="O187" s="40"/>
      <c r="P187" s="40"/>
      <c r="Q187" s="40"/>
      <c r="R187" s="39"/>
      <c r="S187" s="64"/>
    </row>
    <row r="188" spans="1:19" ht="18" customHeight="1" thickBot="1" x14ac:dyDescent="0.35">
      <c r="A188" s="35"/>
      <c r="B188" s="317"/>
      <c r="C188" s="323"/>
      <c r="D188" s="152"/>
      <c r="E188" s="152"/>
      <c r="F188" s="152"/>
      <c r="G188" s="152"/>
      <c r="H188" s="152"/>
      <c r="I188" s="37"/>
      <c r="J188" s="37"/>
      <c r="K188" s="37"/>
      <c r="L188" s="37"/>
      <c r="M188" s="37"/>
      <c r="N188" s="37"/>
      <c r="O188" s="37"/>
      <c r="P188" s="37"/>
      <c r="Q188" s="37"/>
      <c r="R188" s="36"/>
      <c r="S188" s="64"/>
    </row>
    <row r="189" spans="1:19" ht="18" customHeight="1" x14ac:dyDescent="0.3">
      <c r="A189" s="35"/>
      <c r="B189" s="156"/>
      <c r="C189" s="301"/>
      <c r="D189" s="148"/>
      <c r="E189" s="148"/>
      <c r="F189" s="148"/>
      <c r="G189" s="148"/>
      <c r="H189" s="148"/>
      <c r="I189" s="40"/>
      <c r="J189" s="35"/>
      <c r="K189" s="35"/>
      <c r="L189" s="35"/>
      <c r="M189" s="35"/>
      <c r="N189" s="35"/>
      <c r="O189" s="35"/>
      <c r="P189" s="35"/>
      <c r="Q189" s="35"/>
      <c r="R189" s="35"/>
      <c r="S189" s="64"/>
    </row>
    <row r="190" spans="1:19" ht="18" customHeight="1" x14ac:dyDescent="0.3">
      <c r="A190" s="35"/>
      <c r="B190" s="156"/>
      <c r="C190" s="301"/>
      <c r="D190" s="148"/>
      <c r="E190" s="148"/>
      <c r="F190" s="148"/>
      <c r="G190" s="148"/>
      <c r="H190" s="148"/>
      <c r="I190" s="40"/>
      <c r="J190" s="35"/>
      <c r="K190" s="35"/>
      <c r="L190" s="35"/>
      <c r="M190" s="35"/>
      <c r="N190" s="35"/>
      <c r="O190" s="35"/>
      <c r="P190" s="35"/>
      <c r="Q190" s="35"/>
      <c r="R190" s="35"/>
      <c r="S190" s="64"/>
    </row>
    <row r="191" spans="1:19" ht="18" customHeight="1" x14ac:dyDescent="0.3">
      <c r="A191" s="412" t="s">
        <v>465</v>
      </c>
      <c r="B191" s="412"/>
      <c r="C191" s="412"/>
      <c r="D191" s="412"/>
      <c r="E191" s="412"/>
      <c r="F191" s="412"/>
      <c r="G191" s="412"/>
      <c r="H191" s="412"/>
      <c r="I191" s="412"/>
      <c r="J191" s="412"/>
      <c r="K191" s="412"/>
      <c r="L191" s="412"/>
      <c r="M191" s="412"/>
      <c r="N191" s="412"/>
      <c r="O191" s="412"/>
      <c r="P191" s="412"/>
      <c r="Q191" s="412"/>
      <c r="R191" s="412"/>
      <c r="S191" s="64"/>
    </row>
    <row r="192" spans="1:19" ht="18" customHeight="1" x14ac:dyDescent="0.3">
      <c r="A192" s="412"/>
      <c r="B192" s="412"/>
      <c r="C192" s="412"/>
      <c r="D192" s="412"/>
      <c r="E192" s="412"/>
      <c r="F192" s="412"/>
      <c r="G192" s="412"/>
      <c r="H192" s="412"/>
      <c r="I192" s="412"/>
      <c r="J192" s="412"/>
      <c r="K192" s="412"/>
      <c r="L192" s="412"/>
      <c r="M192" s="412"/>
      <c r="N192" s="412"/>
      <c r="O192" s="412"/>
      <c r="P192" s="412"/>
      <c r="Q192" s="412"/>
      <c r="R192" s="412"/>
      <c r="S192" s="64"/>
    </row>
    <row r="193" spans="1:19" ht="18" customHeight="1" x14ac:dyDescent="0.3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64"/>
    </row>
    <row r="194" spans="1:19" ht="18" customHeight="1" thickBot="1" x14ac:dyDescent="0.35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64"/>
    </row>
    <row r="195" spans="1:19" ht="30" customHeight="1" x14ac:dyDescent="0.3">
      <c r="A195" s="35"/>
      <c r="B195" s="422">
        <v>5</v>
      </c>
      <c r="C195" s="509" t="s">
        <v>197</v>
      </c>
      <c r="D195" s="509"/>
      <c r="E195" s="509"/>
      <c r="F195" s="509"/>
      <c r="G195" s="509"/>
      <c r="H195" s="509"/>
      <c r="I195" s="509"/>
      <c r="J195" s="509"/>
      <c r="K195" s="509"/>
      <c r="L195" s="509"/>
      <c r="M195" s="509"/>
      <c r="N195" s="509"/>
      <c r="O195" s="509"/>
      <c r="P195" s="509"/>
      <c r="Q195" s="509"/>
      <c r="R195" s="510"/>
      <c r="S195" s="64"/>
    </row>
    <row r="196" spans="1:19" ht="30" customHeight="1" x14ac:dyDescent="0.3">
      <c r="A196" s="35"/>
      <c r="B196" s="423"/>
      <c r="C196" s="511"/>
      <c r="D196" s="511"/>
      <c r="E196" s="511"/>
      <c r="F196" s="511"/>
      <c r="G196" s="511"/>
      <c r="H196" s="511"/>
      <c r="I196" s="511"/>
      <c r="J196" s="511"/>
      <c r="K196" s="511"/>
      <c r="L196" s="511"/>
      <c r="M196" s="511"/>
      <c r="N196" s="511"/>
      <c r="O196" s="511"/>
      <c r="P196" s="511"/>
      <c r="Q196" s="511"/>
      <c r="R196" s="512"/>
      <c r="S196" s="64"/>
    </row>
    <row r="197" spans="1:19" ht="18" customHeight="1" thickBot="1" x14ac:dyDescent="0.35">
      <c r="A197" s="35"/>
      <c r="B197" s="64"/>
      <c r="C197" s="145"/>
      <c r="D197" s="145"/>
      <c r="E197" s="64"/>
      <c r="F197" s="64"/>
      <c r="G197" s="64"/>
      <c r="H197" s="64"/>
      <c r="I197" s="64"/>
      <c r="J197" s="67"/>
      <c r="K197" s="67"/>
      <c r="L197" s="67"/>
      <c r="M197" s="67"/>
      <c r="N197" s="67"/>
      <c r="O197" s="67"/>
      <c r="P197" s="67"/>
      <c r="Q197" s="67"/>
      <c r="R197" s="67"/>
      <c r="S197" s="64"/>
    </row>
    <row r="198" spans="1:19" ht="18" customHeight="1" x14ac:dyDescent="0.3">
      <c r="A198" s="35"/>
      <c r="B198" s="144" t="s">
        <v>189</v>
      </c>
      <c r="C198" s="470" t="s">
        <v>138</v>
      </c>
      <c r="D198" s="470"/>
      <c r="E198" s="470"/>
      <c r="F198" s="470"/>
      <c r="G198" s="497" t="s">
        <v>154</v>
      </c>
      <c r="H198" s="497"/>
      <c r="I198" s="498"/>
      <c r="J198" s="67"/>
      <c r="K198" s="144" t="s">
        <v>190</v>
      </c>
      <c r="L198" s="472" t="s">
        <v>138</v>
      </c>
      <c r="M198" s="472"/>
      <c r="N198" s="472"/>
      <c r="O198" s="472"/>
      <c r="P198" s="501" t="s">
        <v>153</v>
      </c>
      <c r="Q198" s="501"/>
      <c r="R198" s="502"/>
      <c r="S198" s="64"/>
    </row>
    <row r="199" spans="1:19" ht="18" customHeight="1" x14ac:dyDescent="0.3">
      <c r="A199" s="35"/>
      <c r="B199" s="142"/>
      <c r="C199" s="471"/>
      <c r="D199" s="471"/>
      <c r="E199" s="471"/>
      <c r="F199" s="471"/>
      <c r="G199" s="499"/>
      <c r="H199" s="499"/>
      <c r="I199" s="500"/>
      <c r="J199" s="67"/>
      <c r="K199" s="142"/>
      <c r="L199" s="473"/>
      <c r="M199" s="473"/>
      <c r="N199" s="473"/>
      <c r="O199" s="473"/>
      <c r="P199" s="503"/>
      <c r="Q199" s="503"/>
      <c r="R199" s="504"/>
      <c r="S199" s="64"/>
    </row>
    <row r="200" spans="1:19" ht="18" customHeight="1" x14ac:dyDescent="0.3">
      <c r="A200" s="35"/>
      <c r="B200" s="141"/>
      <c r="C200" s="3"/>
      <c r="D200" s="3"/>
      <c r="E200" s="3"/>
      <c r="F200" s="3"/>
      <c r="G200" s="3"/>
      <c r="H200" s="3"/>
      <c r="I200" s="140"/>
      <c r="J200" s="64"/>
      <c r="K200" s="141"/>
      <c r="L200" s="3"/>
      <c r="M200" s="3"/>
      <c r="N200" s="3"/>
      <c r="O200" s="3"/>
      <c r="P200" s="3"/>
      <c r="Q200" s="3"/>
      <c r="R200" s="140"/>
      <c r="S200" s="64"/>
    </row>
    <row r="201" spans="1:19" ht="18" customHeight="1" x14ac:dyDescent="0.3">
      <c r="A201" s="35"/>
      <c r="B201" s="138"/>
      <c r="C201" s="137"/>
      <c r="D201" s="137"/>
      <c r="E201" s="137"/>
      <c r="F201" s="137"/>
      <c r="G201" s="137"/>
      <c r="H201" s="137"/>
      <c r="I201" s="136"/>
      <c r="J201" s="64"/>
      <c r="K201" s="138"/>
      <c r="L201" s="137"/>
      <c r="M201" s="137"/>
      <c r="N201" s="137"/>
      <c r="O201" s="137"/>
      <c r="P201" s="137"/>
      <c r="Q201" s="137"/>
      <c r="R201" s="136"/>
      <c r="S201" s="64"/>
    </row>
    <row r="202" spans="1:19" ht="18" customHeight="1" x14ac:dyDescent="0.3">
      <c r="A202" s="35"/>
      <c r="B202" s="134"/>
      <c r="C202" s="133"/>
      <c r="D202" s="133"/>
      <c r="E202" s="133"/>
      <c r="F202" s="133"/>
      <c r="G202" s="133"/>
      <c r="H202" s="133"/>
      <c r="I202" s="132"/>
      <c r="J202" s="64"/>
      <c r="K202" s="134"/>
      <c r="L202" s="133"/>
      <c r="M202" s="133"/>
      <c r="N202" s="133"/>
      <c r="O202" s="133"/>
      <c r="P202" s="133"/>
      <c r="Q202" s="133"/>
      <c r="R202" s="132"/>
      <c r="S202" s="64"/>
    </row>
    <row r="203" spans="1:19" ht="18" customHeight="1" x14ac:dyDescent="0.3">
      <c r="A203" s="35"/>
      <c r="B203" s="87" t="s">
        <v>192</v>
      </c>
      <c r="C203" s="84" t="s">
        <v>192</v>
      </c>
      <c r="D203" s="86"/>
      <c r="E203" s="86"/>
      <c r="F203" s="85" t="s">
        <v>135</v>
      </c>
      <c r="G203" s="84" t="s">
        <v>132</v>
      </c>
      <c r="H203" s="84"/>
      <c r="I203" s="83"/>
      <c r="J203" s="64"/>
      <c r="K203" s="87" t="s">
        <v>192</v>
      </c>
      <c r="L203" s="84" t="s">
        <v>192</v>
      </c>
      <c r="M203" s="86"/>
      <c r="N203" s="86"/>
      <c r="O203" s="85" t="s">
        <v>192</v>
      </c>
      <c r="P203" s="84" t="s">
        <v>192</v>
      </c>
      <c r="Q203" s="84"/>
      <c r="R203" s="83"/>
      <c r="S203" s="64"/>
    </row>
    <row r="204" spans="1:19" ht="18" customHeight="1" x14ac:dyDescent="0.3">
      <c r="A204" s="35"/>
      <c r="B204" s="87" t="s">
        <v>136</v>
      </c>
      <c r="C204" s="84" t="s">
        <v>130</v>
      </c>
      <c r="D204" s="86"/>
      <c r="E204" s="86"/>
      <c r="F204" s="85" t="s">
        <v>192</v>
      </c>
      <c r="G204" s="84" t="s">
        <v>192</v>
      </c>
      <c r="H204" s="84"/>
      <c r="I204" s="83"/>
      <c r="J204" s="64"/>
      <c r="K204" s="87" t="s">
        <v>192</v>
      </c>
      <c r="L204" s="84" t="s">
        <v>192</v>
      </c>
      <c r="M204" s="86"/>
      <c r="N204" s="86"/>
      <c r="O204" s="85" t="s">
        <v>192</v>
      </c>
      <c r="P204" s="84" t="s">
        <v>192</v>
      </c>
      <c r="Q204" s="84"/>
      <c r="R204" s="83"/>
      <c r="S204" s="64"/>
    </row>
    <row r="205" spans="1:19" ht="18" customHeight="1" x14ac:dyDescent="0.3">
      <c r="A205" s="35"/>
      <c r="B205" s="87" t="s">
        <v>192</v>
      </c>
      <c r="C205" s="84" t="s">
        <v>192</v>
      </c>
      <c r="D205" s="86"/>
      <c r="E205" s="86"/>
      <c r="F205" s="85" t="s">
        <v>192</v>
      </c>
      <c r="G205" s="84" t="s">
        <v>192</v>
      </c>
      <c r="H205" s="84"/>
      <c r="I205" s="83"/>
      <c r="J205" s="64"/>
      <c r="K205" s="87" t="s">
        <v>192</v>
      </c>
      <c r="L205" s="84" t="s">
        <v>192</v>
      </c>
      <c r="M205" s="86"/>
      <c r="N205" s="86"/>
      <c r="O205" s="85" t="s">
        <v>135</v>
      </c>
      <c r="P205" s="84" t="s">
        <v>94</v>
      </c>
      <c r="Q205" s="84"/>
      <c r="R205" s="83"/>
      <c r="S205" s="64"/>
    </row>
    <row r="206" spans="1:19" ht="18" customHeight="1" x14ac:dyDescent="0.3">
      <c r="A206" s="35"/>
      <c r="B206" s="87" t="s">
        <v>192</v>
      </c>
      <c r="C206" s="84" t="s">
        <v>192</v>
      </c>
      <c r="D206" s="86"/>
      <c r="E206" s="86"/>
      <c r="F206" s="85" t="s">
        <v>192</v>
      </c>
      <c r="G206" s="84" t="s">
        <v>192</v>
      </c>
      <c r="H206" s="84"/>
      <c r="I206" s="83"/>
      <c r="J206" s="64"/>
      <c r="K206" s="87" t="s">
        <v>192</v>
      </c>
      <c r="L206" s="84" t="s">
        <v>192</v>
      </c>
      <c r="M206" s="86"/>
      <c r="N206" s="86"/>
      <c r="O206" s="85" t="s">
        <v>192</v>
      </c>
      <c r="P206" s="84" t="s">
        <v>192</v>
      </c>
      <c r="Q206" s="84"/>
      <c r="R206" s="83"/>
      <c r="S206" s="64"/>
    </row>
    <row r="207" spans="1:19" ht="18" customHeight="1" x14ac:dyDescent="0.3">
      <c r="A207" s="35"/>
      <c r="B207" s="87" t="s">
        <v>192</v>
      </c>
      <c r="C207" s="84" t="s">
        <v>192</v>
      </c>
      <c r="D207" s="86"/>
      <c r="E207" s="86"/>
      <c r="F207" s="85" t="s">
        <v>192</v>
      </c>
      <c r="G207" s="84" t="s">
        <v>192</v>
      </c>
      <c r="H207" s="84"/>
      <c r="I207" s="83"/>
      <c r="J207" s="64"/>
      <c r="K207" s="183" t="s">
        <v>135</v>
      </c>
      <c r="L207" s="507" t="s">
        <v>198</v>
      </c>
      <c r="M207" s="507"/>
      <c r="N207" s="507"/>
      <c r="O207" s="507"/>
      <c r="P207" s="507"/>
      <c r="Q207" s="507"/>
      <c r="R207" s="508"/>
      <c r="S207" s="64"/>
    </row>
    <row r="208" spans="1:19" ht="18" customHeight="1" x14ac:dyDescent="0.3">
      <c r="A208" s="35"/>
      <c r="B208" s="104"/>
      <c r="C208" s="101"/>
      <c r="D208" s="103"/>
      <c r="E208" s="103"/>
      <c r="F208" s="102"/>
      <c r="G208" s="101"/>
      <c r="H208" s="101"/>
      <c r="I208" s="100"/>
      <c r="J208" s="64"/>
      <c r="K208" s="104"/>
      <c r="L208" s="507"/>
      <c r="M208" s="507"/>
      <c r="N208" s="507"/>
      <c r="O208" s="507"/>
      <c r="P208" s="507"/>
      <c r="Q208" s="507"/>
      <c r="R208" s="508"/>
      <c r="S208" s="64"/>
    </row>
    <row r="209" spans="1:19" ht="18" customHeight="1" thickBot="1" x14ac:dyDescent="0.35">
      <c r="A209" s="35"/>
      <c r="B209" s="177"/>
      <c r="C209" s="178"/>
      <c r="D209" s="179"/>
      <c r="E209" s="179"/>
      <c r="F209" s="180"/>
      <c r="G209" s="178"/>
      <c r="H209" s="178"/>
      <c r="I209" s="181"/>
      <c r="J209" s="64"/>
      <c r="K209" s="177"/>
      <c r="L209" s="178"/>
      <c r="M209" s="179"/>
      <c r="N209" s="179"/>
      <c r="O209" s="180"/>
      <c r="P209" s="178"/>
      <c r="Q209" s="178"/>
      <c r="R209" s="181"/>
      <c r="S209" s="64"/>
    </row>
    <row r="210" spans="1:19" ht="18" customHeight="1" x14ac:dyDescent="0.3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64"/>
    </row>
    <row r="211" spans="1:19" ht="18" customHeight="1" x14ac:dyDescent="0.3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64"/>
    </row>
    <row r="212" spans="1:19" ht="18" customHeight="1" x14ac:dyDescent="0.3">
      <c r="A212" s="35"/>
      <c r="B212" s="384" t="s">
        <v>140</v>
      </c>
      <c r="C212" s="384"/>
      <c r="D212" s="384"/>
      <c r="E212" s="384"/>
      <c r="F212" s="384"/>
      <c r="G212" s="384"/>
      <c r="H212" s="384"/>
      <c r="I212" s="384"/>
      <c r="J212" s="384"/>
      <c r="K212" s="384"/>
      <c r="L212" s="384"/>
      <c r="M212" s="35"/>
      <c r="N212" s="35"/>
      <c r="O212" s="35"/>
      <c r="P212" s="35"/>
      <c r="Q212" s="35"/>
      <c r="R212" s="35"/>
      <c r="S212" s="64"/>
    </row>
    <row r="213" spans="1:19" ht="18" customHeight="1" x14ac:dyDescent="0.3">
      <c r="A213" s="35"/>
      <c r="B213" s="384"/>
      <c r="C213" s="384"/>
      <c r="D213" s="384"/>
      <c r="E213" s="384"/>
      <c r="F213" s="384"/>
      <c r="G213" s="384"/>
      <c r="H213" s="384"/>
      <c r="I213" s="384"/>
      <c r="J213" s="384"/>
      <c r="K213" s="384"/>
      <c r="L213" s="384"/>
      <c r="M213" s="35"/>
      <c r="N213" s="35"/>
      <c r="O213" s="35"/>
      <c r="P213" s="35"/>
      <c r="Q213" s="35"/>
      <c r="R213" s="35"/>
      <c r="S213" s="64"/>
    </row>
    <row r="214" spans="1:19" ht="18" customHeight="1" x14ac:dyDescent="0.3">
      <c r="A214" s="35"/>
      <c r="B214" s="64"/>
      <c r="C214" s="64"/>
      <c r="D214" s="64"/>
      <c r="E214" s="64"/>
      <c r="F214" s="64"/>
      <c r="G214" s="64"/>
      <c r="H214" s="64"/>
      <c r="I214" s="64"/>
      <c r="J214" s="64"/>
      <c r="K214" s="64"/>
      <c r="L214" s="64"/>
      <c r="M214" s="35"/>
      <c r="N214" s="35"/>
      <c r="O214" s="35"/>
      <c r="P214" s="35"/>
      <c r="Q214" s="35"/>
      <c r="R214" s="35"/>
      <c r="S214" s="64"/>
    </row>
    <row r="215" spans="1:19" ht="18" customHeight="1" thickBot="1" x14ac:dyDescent="0.35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64"/>
    </row>
    <row r="216" spans="1:19" ht="18" customHeight="1" x14ac:dyDescent="0.3">
      <c r="A216" s="35"/>
      <c r="B216" s="143" t="s">
        <v>191</v>
      </c>
      <c r="C216" s="476" t="s">
        <v>137</v>
      </c>
      <c r="D216" s="476"/>
      <c r="E216" s="476"/>
      <c r="F216" s="476"/>
      <c r="G216" s="476"/>
      <c r="H216" s="476"/>
      <c r="I216" s="476"/>
      <c r="J216" s="476"/>
      <c r="K216" s="476"/>
      <c r="L216" s="477"/>
      <c r="M216" s="35"/>
      <c r="N216" s="219" t="s">
        <v>474</v>
      </c>
      <c r="O216" s="35"/>
      <c r="P216" s="35"/>
      <c r="Q216" s="35"/>
      <c r="R216" s="35"/>
      <c r="S216" s="64"/>
    </row>
    <row r="217" spans="1:19" ht="18" customHeight="1" x14ac:dyDescent="0.3">
      <c r="A217" s="35"/>
      <c r="B217" s="141"/>
      <c r="C217" s="3"/>
      <c r="D217" s="3"/>
      <c r="E217" s="3"/>
      <c r="F217" s="3"/>
      <c r="G217" s="3"/>
      <c r="H217" s="3"/>
      <c r="I217" s="3"/>
      <c r="J217" s="3"/>
      <c r="K217" s="3"/>
      <c r="L217" s="140"/>
      <c r="M217" s="356"/>
      <c r="N217" s="368" t="s">
        <v>475</v>
      </c>
      <c r="O217" s="35"/>
      <c r="P217" s="35"/>
      <c r="Q217" s="35"/>
      <c r="R217" s="35"/>
      <c r="S217" s="64"/>
    </row>
    <row r="218" spans="1:19" ht="18" customHeight="1" x14ac:dyDescent="0.3">
      <c r="A218" s="35"/>
      <c r="B218" s="141"/>
      <c r="C218" s="3"/>
      <c r="D218" s="3"/>
      <c r="E218" s="3"/>
      <c r="F218" s="479" t="s">
        <v>200</v>
      </c>
      <c r="G218" s="480"/>
      <c r="H218" s="481"/>
      <c r="I218" s="3"/>
      <c r="J218" s="3"/>
      <c r="K218" s="3"/>
      <c r="L218" s="140"/>
      <c r="M218" s="308"/>
      <c r="N218" s="219" t="s">
        <v>476</v>
      </c>
      <c r="O218" s="35"/>
      <c r="P218" s="35"/>
      <c r="Q218" s="35"/>
      <c r="R218" s="35"/>
      <c r="S218" s="64"/>
    </row>
    <row r="219" spans="1:19" ht="18" customHeight="1" x14ac:dyDescent="0.3">
      <c r="A219" s="35"/>
      <c r="B219" s="60"/>
      <c r="C219" s="40"/>
      <c r="D219" s="135"/>
      <c r="E219" s="182" t="s">
        <v>199</v>
      </c>
      <c r="F219" s="482" t="s">
        <v>154</v>
      </c>
      <c r="G219" s="483" t="s">
        <v>153</v>
      </c>
      <c r="H219" s="484"/>
      <c r="I219" s="159"/>
      <c r="J219" s="40"/>
      <c r="K219" s="40"/>
      <c r="L219" s="186"/>
      <c r="M219" s="308"/>
      <c r="N219" s="369" t="s">
        <v>356</v>
      </c>
      <c r="O219" s="35"/>
      <c r="P219" s="35"/>
      <c r="Q219" s="35"/>
      <c r="R219" s="35"/>
      <c r="S219" s="64"/>
    </row>
    <row r="220" spans="1:19" ht="18" customHeight="1" x14ac:dyDescent="0.3">
      <c r="A220" s="35"/>
      <c r="B220" s="185" t="s">
        <v>202</v>
      </c>
      <c r="C220" s="131" t="s">
        <v>134</v>
      </c>
      <c r="D220" s="131" t="s">
        <v>203</v>
      </c>
      <c r="E220" s="182" t="s">
        <v>133</v>
      </c>
      <c r="F220" s="482"/>
      <c r="G220" s="483"/>
      <c r="H220" s="484"/>
      <c r="I220" s="130"/>
      <c r="J220" s="40"/>
      <c r="K220" s="40"/>
      <c r="L220" s="187"/>
      <c r="M220" s="308"/>
      <c r="N220" s="370"/>
      <c r="O220" s="35"/>
      <c r="P220" s="35"/>
      <c r="Q220" s="35"/>
      <c r="R220" s="35"/>
      <c r="S220" s="64"/>
    </row>
    <row r="221" spans="1:19" ht="18" customHeight="1" x14ac:dyDescent="0.3">
      <c r="A221" s="35"/>
      <c r="B221" s="193" t="s">
        <v>136</v>
      </c>
      <c r="C221" s="192">
        <v>1</v>
      </c>
      <c r="D221" s="117">
        <v>1</v>
      </c>
      <c r="E221" s="129">
        <v>5</v>
      </c>
      <c r="F221" s="190">
        <v>1</v>
      </c>
      <c r="G221" s="191">
        <v>0</v>
      </c>
      <c r="H221" s="189">
        <v>0</v>
      </c>
      <c r="I221" s="184" t="s">
        <v>193</v>
      </c>
      <c r="J221" s="506">
        <v>4</v>
      </c>
      <c r="K221" s="506"/>
      <c r="L221" s="506"/>
      <c r="M221" s="35"/>
      <c r="N221" s="219" t="s">
        <v>477</v>
      </c>
      <c r="O221" s="35"/>
      <c r="P221" s="35"/>
      <c r="Q221" s="35"/>
      <c r="R221" s="35"/>
      <c r="S221" s="64"/>
    </row>
    <row r="222" spans="1:19" ht="18" customHeight="1" x14ac:dyDescent="0.3">
      <c r="A222" s="35"/>
      <c r="B222" s="193" t="s">
        <v>135</v>
      </c>
      <c r="C222" s="192">
        <v>2</v>
      </c>
      <c r="D222" s="117">
        <v>0.8</v>
      </c>
      <c r="E222" s="129">
        <v>5</v>
      </c>
      <c r="F222" s="190">
        <v>1</v>
      </c>
      <c r="G222" s="191">
        <v>1</v>
      </c>
      <c r="H222" s="189">
        <v>0.2</v>
      </c>
      <c r="I222" s="184" t="s">
        <v>193</v>
      </c>
      <c r="J222" s="505">
        <v>3</v>
      </c>
      <c r="K222" s="505"/>
      <c r="L222" s="506"/>
      <c r="M222" s="35"/>
      <c r="N222" s="219" t="s">
        <v>478</v>
      </c>
      <c r="O222" s="35"/>
      <c r="P222" s="35"/>
      <c r="Q222" s="35"/>
      <c r="R222" s="35"/>
      <c r="S222" s="64"/>
    </row>
    <row r="223" spans="1:19" ht="18" customHeight="1" x14ac:dyDescent="0.3">
      <c r="A223" s="35"/>
      <c r="B223" s="60"/>
      <c r="C223" s="40"/>
      <c r="D223" s="40"/>
      <c r="E223" s="40"/>
      <c r="F223" s="40"/>
      <c r="G223" s="40"/>
      <c r="H223" s="40"/>
      <c r="I223" s="40"/>
      <c r="J223" s="40"/>
      <c r="K223" s="40"/>
      <c r="L223" s="39"/>
      <c r="M223" s="35"/>
      <c r="N223" s="219" t="s">
        <v>479</v>
      </c>
      <c r="O223" s="35"/>
      <c r="P223" s="35"/>
      <c r="Q223" s="35"/>
      <c r="R223" s="35"/>
      <c r="S223" s="64"/>
    </row>
    <row r="224" spans="1:19" ht="18" customHeight="1" x14ac:dyDescent="0.3">
      <c r="A224" s="35"/>
      <c r="B224" s="194" t="s">
        <v>201</v>
      </c>
      <c r="C224" s="40"/>
      <c r="D224" s="40"/>
      <c r="E224" s="40"/>
      <c r="F224" s="40"/>
      <c r="G224" s="40"/>
      <c r="H224" s="40"/>
      <c r="I224" s="40"/>
      <c r="J224" s="40"/>
      <c r="K224" s="40"/>
      <c r="L224" s="39"/>
      <c r="M224" s="35"/>
      <c r="N224" s="219" t="s">
        <v>480</v>
      </c>
      <c r="O224" s="35"/>
      <c r="P224" s="35"/>
      <c r="Q224" s="35"/>
      <c r="R224" s="35"/>
      <c r="S224" s="64"/>
    </row>
    <row r="225" spans="1:19" ht="18" customHeight="1" x14ac:dyDescent="0.3">
      <c r="A225" s="35"/>
      <c r="B225" s="193" t="s">
        <v>136</v>
      </c>
      <c r="C225" s="58" t="s">
        <v>202</v>
      </c>
      <c r="D225" s="40"/>
      <c r="E225" s="40"/>
      <c r="F225" s="40"/>
      <c r="G225" s="40"/>
      <c r="H225" s="40"/>
      <c r="I225" s="40"/>
      <c r="J225" s="40"/>
      <c r="K225" s="40"/>
      <c r="L225" s="39"/>
      <c r="M225" s="35"/>
      <c r="N225" s="35"/>
      <c r="O225" s="35"/>
      <c r="P225" s="35"/>
      <c r="Q225" s="35"/>
      <c r="R225" s="35"/>
      <c r="S225" s="64"/>
    </row>
    <row r="226" spans="1:19" ht="18" customHeight="1" x14ac:dyDescent="0.3">
      <c r="A226" s="35"/>
      <c r="B226" s="195">
        <v>1</v>
      </c>
      <c r="C226" s="58" t="s">
        <v>204</v>
      </c>
      <c r="D226" s="40"/>
      <c r="E226" s="40"/>
      <c r="F226" s="40"/>
      <c r="G226" s="40"/>
      <c r="H226" s="40"/>
      <c r="I226" s="40"/>
      <c r="J226" s="40"/>
      <c r="K226" s="40"/>
      <c r="L226" s="39"/>
      <c r="M226" s="35"/>
      <c r="N226" s="35"/>
      <c r="O226" s="35"/>
      <c r="P226" s="35"/>
      <c r="Q226" s="35"/>
      <c r="R226" s="35"/>
      <c r="S226" s="64"/>
    </row>
    <row r="227" spans="1:19" ht="18" customHeight="1" x14ac:dyDescent="0.3">
      <c r="A227" s="35"/>
      <c r="B227" s="195">
        <v>0.8</v>
      </c>
      <c r="C227" s="58" t="s">
        <v>205</v>
      </c>
      <c r="D227" s="40"/>
      <c r="E227" s="40"/>
      <c r="F227" s="40"/>
      <c r="G227" s="40"/>
      <c r="H227" s="40"/>
      <c r="I227" s="40"/>
      <c r="J227" s="40"/>
      <c r="K227" s="40"/>
      <c r="L227" s="39"/>
      <c r="M227" s="35"/>
      <c r="N227" s="35"/>
      <c r="O227" s="35"/>
      <c r="P227" s="35"/>
      <c r="Q227" s="35"/>
      <c r="R227" s="35"/>
      <c r="S227" s="64"/>
    </row>
    <row r="228" spans="1:19" ht="18" customHeight="1" x14ac:dyDescent="0.3">
      <c r="A228" s="35"/>
      <c r="B228" s="196" t="s">
        <v>206</v>
      </c>
      <c r="C228" s="40"/>
      <c r="D228" s="40"/>
      <c r="E228" s="40"/>
      <c r="F228" s="40"/>
      <c r="G228" s="40"/>
      <c r="H228" s="40"/>
      <c r="I228" s="40"/>
      <c r="J228" s="40"/>
      <c r="K228" s="40"/>
      <c r="L228" s="39"/>
      <c r="M228" s="35"/>
      <c r="N228" s="35"/>
      <c r="O228" s="35"/>
      <c r="P228" s="35"/>
      <c r="Q228" s="35"/>
      <c r="R228" s="35"/>
      <c r="S228" s="64"/>
    </row>
    <row r="229" spans="1:19" ht="18" customHeight="1" thickBot="1" x14ac:dyDescent="0.35">
      <c r="A229" s="35"/>
      <c r="B229" s="118"/>
      <c r="C229" s="37"/>
      <c r="D229" s="37"/>
      <c r="E229" s="37"/>
      <c r="F229" s="37"/>
      <c r="G229" s="37"/>
      <c r="H229" s="37"/>
      <c r="I229" s="37"/>
      <c r="J229" s="37"/>
      <c r="K229" s="37"/>
      <c r="L229" s="36"/>
      <c r="M229" s="35"/>
      <c r="N229" s="35"/>
      <c r="O229" s="35"/>
      <c r="P229" s="35"/>
      <c r="Q229" s="35"/>
      <c r="R229" s="35"/>
      <c r="S229" s="64"/>
    </row>
    <row r="230" spans="1:19" ht="18" customHeight="1" x14ac:dyDescent="0.3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64"/>
    </row>
    <row r="231" spans="1:19" ht="18" customHeight="1" x14ac:dyDescent="0.3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64"/>
    </row>
    <row r="232" spans="1:19" s="34" customFormat="1" ht="18" customHeight="1" x14ac:dyDescent="0.3">
      <c r="A232" s="62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</row>
    <row r="233" spans="1:19" ht="18" customHeight="1" x14ac:dyDescent="0.3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</row>
    <row r="246" ht="23.25" customHeight="1" x14ac:dyDescent="0.3"/>
    <row r="247" ht="23.25" customHeight="1" x14ac:dyDescent="0.3"/>
    <row r="264" spans="1:22" ht="18.75" customHeight="1" x14ac:dyDescent="0.3"/>
    <row r="265" spans="1:22" s="29" customFormat="1" ht="18.75" customHeight="1" x14ac:dyDescent="0.3">
      <c r="A265" s="28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</row>
    <row r="266" spans="1:22" s="29" customFormat="1" ht="18.75" customHeight="1" x14ac:dyDescent="0.3">
      <c r="A266" s="28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</row>
    <row r="267" spans="1:22" s="29" customFormat="1" x14ac:dyDescent="0.3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</row>
    <row r="268" spans="1:22" s="29" customFormat="1" x14ac:dyDescent="0.3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</row>
    <row r="269" spans="1:22" s="29" customFormat="1" x14ac:dyDescent="0.3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</row>
    <row r="270" spans="1:22" s="29" customFormat="1" x14ac:dyDescent="0.3">
      <c r="A270" s="28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</row>
    <row r="271" spans="1:22" s="29" customFormat="1" x14ac:dyDescent="0.3">
      <c r="A271" s="28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</row>
    <row r="272" spans="1:22" s="29" customFormat="1" ht="18.75" customHeight="1" x14ac:dyDescent="0.3">
      <c r="A272" s="28"/>
      <c r="B272" s="28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</row>
    <row r="273" spans="1:22" s="29" customFormat="1" ht="18.75" customHeight="1" x14ac:dyDescent="0.3">
      <c r="A273" s="28"/>
      <c r="B273" s="28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</row>
    <row r="274" spans="1:22" s="29" customFormat="1" x14ac:dyDescent="0.3">
      <c r="A274" s="28"/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</row>
    <row r="275" spans="1:22" s="29" customFormat="1" x14ac:dyDescent="0.3">
      <c r="A275" s="28"/>
      <c r="B275" s="28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</row>
    <row r="276" spans="1:22" s="29" customFormat="1" x14ac:dyDescent="0.3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</row>
    <row r="278" spans="1:22" s="29" customFormat="1" ht="23.25" customHeight="1" x14ac:dyDescent="0.3">
      <c r="A278" s="28"/>
      <c r="B278" s="28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</row>
    <row r="279" spans="1:22" s="29" customFormat="1" x14ac:dyDescent="0.3">
      <c r="A279" s="28"/>
      <c r="B279" s="28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</row>
    <row r="280" spans="1:22" s="29" customFormat="1" x14ac:dyDescent="0.3">
      <c r="A280" s="28"/>
      <c r="B280" s="28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</row>
    <row r="281" spans="1:22" s="29" customFormat="1" x14ac:dyDescent="0.3">
      <c r="A281" s="28"/>
      <c r="B281" s="28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</row>
    <row r="282" spans="1:22" s="29" customFormat="1" x14ac:dyDescent="0.3">
      <c r="A282" s="28"/>
      <c r="B282" s="28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</row>
    <row r="283" spans="1:22" s="29" customFormat="1" x14ac:dyDescent="0.3">
      <c r="A283" s="28"/>
      <c r="B283" s="28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</row>
    <row r="286" spans="1:22" s="29" customFormat="1" x14ac:dyDescent="0.3">
      <c r="A286" s="28"/>
      <c r="B286" s="28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</row>
    <row r="289" spans="1:22" s="29" customFormat="1" x14ac:dyDescent="0.3">
      <c r="A289" s="28"/>
      <c r="B289" s="28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</row>
    <row r="290" spans="1:22" s="29" customFormat="1" x14ac:dyDescent="0.3">
      <c r="A290" s="28"/>
      <c r="B290" s="28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</row>
    <row r="291" spans="1:22" s="29" customFormat="1" x14ac:dyDescent="0.3">
      <c r="A291" s="28"/>
      <c r="B291" s="28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</row>
    <row r="292" spans="1:22" s="29" customFormat="1" x14ac:dyDescent="0.3">
      <c r="A292" s="28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</row>
    <row r="293" spans="1:22" s="29" customFormat="1" x14ac:dyDescent="0.3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</row>
    <row r="294" spans="1:22" s="29" customFormat="1" x14ac:dyDescent="0.3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</row>
    <row r="295" spans="1:22" s="29" customFormat="1" x14ac:dyDescent="0.3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</row>
    <row r="296" spans="1:22" s="29" customFormat="1" x14ac:dyDescent="0.3">
      <c r="A296" s="28"/>
      <c r="B296" s="28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</row>
    <row r="297" spans="1:22" s="29" customFormat="1" x14ac:dyDescent="0.3">
      <c r="A297" s="28"/>
      <c r="B297" s="28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</row>
    <row r="298" spans="1:22" s="29" customFormat="1" x14ac:dyDescent="0.3">
      <c r="A298" s="28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</row>
    <row r="299" spans="1:22" s="29" customFormat="1" x14ac:dyDescent="0.3">
      <c r="A299" s="28"/>
      <c r="B299" s="28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</row>
    <row r="300" spans="1:22" s="29" customFormat="1" x14ac:dyDescent="0.3">
      <c r="A300" s="28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</row>
    <row r="301" spans="1:22" s="29" customFormat="1" x14ac:dyDescent="0.3">
      <c r="A301" s="28"/>
      <c r="B301" s="28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</row>
    <row r="302" spans="1:22" s="29" customFormat="1" x14ac:dyDescent="0.3">
      <c r="A302" s="28"/>
      <c r="B302" s="28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</row>
    <row r="303" spans="1:22" s="29" customFormat="1" x14ac:dyDescent="0.3">
      <c r="A303" s="28"/>
      <c r="B303" s="28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</row>
    <row r="304" spans="1:22" s="29" customFormat="1" x14ac:dyDescent="0.3">
      <c r="A304" s="28"/>
      <c r="B304" s="28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</row>
    <row r="305" spans="1:22" s="29" customFormat="1" x14ac:dyDescent="0.3">
      <c r="A305" s="28"/>
      <c r="B305" s="28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</row>
    <row r="306" spans="1:22" s="29" customFormat="1" x14ac:dyDescent="0.3">
      <c r="A306" s="28"/>
      <c r="B306" s="28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</row>
  </sheetData>
  <mergeCells count="180">
    <mergeCell ref="B147:E147"/>
    <mergeCell ref="F147:I147"/>
    <mergeCell ref="J147:M147"/>
    <mergeCell ref="N147:Q147"/>
    <mergeCell ref="B154:B155"/>
    <mergeCell ref="C154:R155"/>
    <mergeCell ref="A191:R192"/>
    <mergeCell ref="B148:E148"/>
    <mergeCell ref="F148:I148"/>
    <mergeCell ref="J148:M148"/>
    <mergeCell ref="N148:Q148"/>
    <mergeCell ref="B149:E149"/>
    <mergeCell ref="F149:I149"/>
    <mergeCell ref="J149:M149"/>
    <mergeCell ref="N149:Q149"/>
    <mergeCell ref="B150:E150"/>
    <mergeCell ref="F150:I150"/>
    <mergeCell ref="J150:M150"/>
    <mergeCell ref="N150:Q150"/>
    <mergeCell ref="B144:E144"/>
    <mergeCell ref="F144:I144"/>
    <mergeCell ref="J144:M144"/>
    <mergeCell ref="N144:Q144"/>
    <mergeCell ref="B145:E145"/>
    <mergeCell ref="F145:I145"/>
    <mergeCell ref="J145:M145"/>
    <mergeCell ref="N145:Q145"/>
    <mergeCell ref="B146:E146"/>
    <mergeCell ref="F146:I146"/>
    <mergeCell ref="J146:M146"/>
    <mergeCell ref="N146:Q146"/>
    <mergeCell ref="B141:E141"/>
    <mergeCell ref="F141:I141"/>
    <mergeCell ref="J141:M141"/>
    <mergeCell ref="N141:Q141"/>
    <mergeCell ref="B142:E142"/>
    <mergeCell ref="F142:I142"/>
    <mergeCell ref="J142:M142"/>
    <mergeCell ref="N142:Q142"/>
    <mergeCell ref="B143:E143"/>
    <mergeCell ref="F143:I143"/>
    <mergeCell ref="J143:M143"/>
    <mergeCell ref="N143:Q143"/>
    <mergeCell ref="B137:E137"/>
    <mergeCell ref="F137:I137"/>
    <mergeCell ref="J137:M137"/>
    <mergeCell ref="N137:Q137"/>
    <mergeCell ref="B139:E139"/>
    <mergeCell ref="F139:I139"/>
    <mergeCell ref="J139:M139"/>
    <mergeCell ref="N139:Q139"/>
    <mergeCell ref="B140:E140"/>
    <mergeCell ref="F140:I140"/>
    <mergeCell ref="J140:M140"/>
    <mergeCell ref="N140:Q140"/>
    <mergeCell ref="B134:E134"/>
    <mergeCell ref="F134:I134"/>
    <mergeCell ref="J134:M134"/>
    <mergeCell ref="N134:Q134"/>
    <mergeCell ref="B135:E135"/>
    <mergeCell ref="F135:I135"/>
    <mergeCell ref="J135:M135"/>
    <mergeCell ref="N135:Q135"/>
    <mergeCell ref="B136:E136"/>
    <mergeCell ref="F136:I136"/>
    <mergeCell ref="J136:M136"/>
    <mergeCell ref="N136:Q136"/>
    <mergeCell ref="B131:E131"/>
    <mergeCell ref="F131:I131"/>
    <mergeCell ref="J131:M131"/>
    <mergeCell ref="N131:Q131"/>
    <mergeCell ref="B132:E132"/>
    <mergeCell ref="F132:I132"/>
    <mergeCell ref="J132:M132"/>
    <mergeCell ref="N132:Q132"/>
    <mergeCell ref="B133:E133"/>
    <mergeCell ref="F133:I133"/>
    <mergeCell ref="J133:M133"/>
    <mergeCell ref="N133:Q133"/>
    <mergeCell ref="B128:E128"/>
    <mergeCell ref="F128:I128"/>
    <mergeCell ref="J128:M128"/>
    <mergeCell ref="N128:Q128"/>
    <mergeCell ref="B129:E129"/>
    <mergeCell ref="F129:I129"/>
    <mergeCell ref="J129:M129"/>
    <mergeCell ref="N129:Q129"/>
    <mergeCell ref="B130:E130"/>
    <mergeCell ref="F130:I130"/>
    <mergeCell ref="J130:M130"/>
    <mergeCell ref="N130:Q130"/>
    <mergeCell ref="F117:I117"/>
    <mergeCell ref="O117:R117"/>
    <mergeCell ref="B126:E126"/>
    <mergeCell ref="F126:I126"/>
    <mergeCell ref="J126:M126"/>
    <mergeCell ref="N126:Q126"/>
    <mergeCell ref="B127:E127"/>
    <mergeCell ref="F127:I127"/>
    <mergeCell ref="J127:M127"/>
    <mergeCell ref="N127:Q127"/>
    <mergeCell ref="C73:R74"/>
    <mergeCell ref="F113:I113"/>
    <mergeCell ref="O113:R113"/>
    <mergeCell ref="F114:I114"/>
    <mergeCell ref="O114:R114"/>
    <mergeCell ref="F115:I115"/>
    <mergeCell ref="O115:R115"/>
    <mergeCell ref="F116:I116"/>
    <mergeCell ref="O116:R116"/>
    <mergeCell ref="J39:L39"/>
    <mergeCell ref="M39:P39"/>
    <mergeCell ref="J41:L41"/>
    <mergeCell ref="M41:N41"/>
    <mergeCell ref="F42:H42"/>
    <mergeCell ref="J42:L42"/>
    <mergeCell ref="M42:P42"/>
    <mergeCell ref="F43:H43"/>
    <mergeCell ref="B31:B32"/>
    <mergeCell ref="C31:R32"/>
    <mergeCell ref="J43:L43"/>
    <mergeCell ref="M43:P43"/>
    <mergeCell ref="J34:L34"/>
    <mergeCell ref="M34:N34"/>
    <mergeCell ref="J35:L35"/>
    <mergeCell ref="M35:P35"/>
    <mergeCell ref="J36:L36"/>
    <mergeCell ref="M36:P36"/>
    <mergeCell ref="J37:L37"/>
    <mergeCell ref="M37:P37"/>
    <mergeCell ref="J38:L38"/>
    <mergeCell ref="M38:P38"/>
    <mergeCell ref="F44:H44"/>
    <mergeCell ref="J44:L44"/>
    <mergeCell ref="M44:P44"/>
    <mergeCell ref="F45:H45"/>
    <mergeCell ref="J45:L45"/>
    <mergeCell ref="M45:P45"/>
    <mergeCell ref="E176:G178"/>
    <mergeCell ref="B176:D178"/>
    <mergeCell ref="I176:M178"/>
    <mergeCell ref="N176:R178"/>
    <mergeCell ref="B173:B174"/>
    <mergeCell ref="C173:R174"/>
    <mergeCell ref="F46:H46"/>
    <mergeCell ref="J46:L46"/>
    <mergeCell ref="M46:P46"/>
    <mergeCell ref="B86:B87"/>
    <mergeCell ref="C86:R87"/>
    <mergeCell ref="B108:B109"/>
    <mergeCell ref="C108:R109"/>
    <mergeCell ref="F112:I112"/>
    <mergeCell ref="O112:R112"/>
    <mergeCell ref="B55:B56"/>
    <mergeCell ref="C55:R56"/>
    <mergeCell ref="B73:B74"/>
    <mergeCell ref="J222:L222"/>
    <mergeCell ref="A1:R2"/>
    <mergeCell ref="F218:H218"/>
    <mergeCell ref="F219:F220"/>
    <mergeCell ref="G219:H220"/>
    <mergeCell ref="C216:L216"/>
    <mergeCell ref="L207:R208"/>
    <mergeCell ref="B212:L213"/>
    <mergeCell ref="C198:F199"/>
    <mergeCell ref="G198:I199"/>
    <mergeCell ref="L198:O199"/>
    <mergeCell ref="P198:R199"/>
    <mergeCell ref="B195:B196"/>
    <mergeCell ref="C195:R196"/>
    <mergeCell ref="J221:L221"/>
    <mergeCell ref="M4:P10"/>
    <mergeCell ref="E25:H26"/>
    <mergeCell ref="I25:N26"/>
    <mergeCell ref="B21:B22"/>
    <mergeCell ref="C21:R22"/>
    <mergeCell ref="B12:B13"/>
    <mergeCell ref="C12:R13"/>
    <mergeCell ref="K15:R16"/>
    <mergeCell ref="B15:H16"/>
  </mergeCells>
  <conditionalFormatting sqref="B227">
    <cfRule type="cellIs" dxfId="91" priority="44" operator="lessThan">
      <formula>1</formula>
    </cfRule>
  </conditionalFormatting>
  <conditionalFormatting sqref="B226">
    <cfRule type="cellIs" dxfId="90" priority="37" operator="lessThan">
      <formula>1</formula>
    </cfRule>
  </conditionalFormatting>
  <conditionalFormatting sqref="D221">
    <cfRule type="cellIs" dxfId="89" priority="59" stopIfTrue="1" operator="greaterThan">
      <formula>0.75</formula>
    </cfRule>
    <cfRule type="cellIs" dxfId="88" priority="60" stopIfTrue="1" operator="greaterThanOrEqual">
      <formula>0.45</formula>
    </cfRule>
    <cfRule type="cellIs" dxfId="87" priority="61" stopIfTrue="1" operator="lessThan">
      <formula>0.45</formula>
    </cfRule>
  </conditionalFormatting>
  <conditionalFormatting sqref="D221">
    <cfRule type="cellIs" dxfId="86" priority="56" stopIfTrue="1" operator="greaterThan">
      <formula>0.75</formula>
    </cfRule>
    <cfRule type="cellIs" dxfId="85" priority="57" stopIfTrue="1" operator="greaterThanOrEqual">
      <formula>0.45</formula>
    </cfRule>
    <cfRule type="cellIs" dxfId="84" priority="58" stopIfTrue="1" operator="lessThan">
      <formula>0.45</formula>
    </cfRule>
  </conditionalFormatting>
  <conditionalFormatting sqref="D221">
    <cfRule type="cellIs" dxfId="83" priority="54" operator="lessThan">
      <formula>1</formula>
    </cfRule>
  </conditionalFormatting>
  <conditionalFormatting sqref="D222">
    <cfRule type="cellIs" dxfId="82" priority="51" stopIfTrue="1" operator="greaterThan">
      <formula>0.75</formula>
    </cfRule>
    <cfRule type="cellIs" dxfId="81" priority="52" stopIfTrue="1" operator="greaterThanOrEqual">
      <formula>0.45</formula>
    </cfRule>
    <cfRule type="cellIs" dxfId="80" priority="53" stopIfTrue="1" operator="lessThan">
      <formula>0.45</formula>
    </cfRule>
  </conditionalFormatting>
  <conditionalFormatting sqref="D222">
    <cfRule type="cellIs" dxfId="79" priority="49" operator="lessThan">
      <formula>1</formula>
    </cfRule>
  </conditionalFormatting>
  <conditionalFormatting sqref="B227">
    <cfRule type="cellIs" dxfId="78" priority="45" stopIfTrue="1" operator="greaterThan">
      <formula>0.75</formula>
    </cfRule>
    <cfRule type="cellIs" dxfId="77" priority="46" stopIfTrue="1" operator="greaterThanOrEqual">
      <formula>0.45</formula>
    </cfRule>
    <cfRule type="cellIs" dxfId="76" priority="47" stopIfTrue="1" operator="lessThan">
      <formula>0.45</formula>
    </cfRule>
  </conditionalFormatting>
  <conditionalFormatting sqref="B226">
    <cfRule type="cellIs" dxfId="75" priority="41" stopIfTrue="1" operator="greaterThan">
      <formula>0.75</formula>
    </cfRule>
    <cfRule type="cellIs" dxfId="74" priority="42" stopIfTrue="1" operator="greaterThanOrEqual">
      <formula>0.45</formula>
    </cfRule>
    <cfRule type="cellIs" dxfId="73" priority="43" stopIfTrue="1" operator="lessThan">
      <formula>0.45</formula>
    </cfRule>
  </conditionalFormatting>
  <conditionalFormatting sqref="B226">
    <cfRule type="cellIs" dxfId="72" priority="38" stopIfTrue="1" operator="greaterThan">
      <formula>0.75</formula>
    </cfRule>
    <cfRule type="cellIs" dxfId="71" priority="39" stopIfTrue="1" operator="greaterThanOrEqual">
      <formula>0.45</formula>
    </cfRule>
    <cfRule type="cellIs" dxfId="70" priority="40" stopIfTrue="1" operator="lessThan">
      <formula>0.45</formula>
    </cfRule>
  </conditionalFormatting>
  <conditionalFormatting sqref="J221:J222">
    <cfRule type="cellIs" dxfId="69" priority="296" operator="lessThan">
      <formula>#REF!</formula>
    </cfRule>
  </conditionalFormatting>
  <conditionalFormatting sqref="I111">
    <cfRule type="cellIs" dxfId="68" priority="7" stopIfTrue="1" operator="greaterThan">
      <formula>0.75</formula>
    </cfRule>
    <cfRule type="cellIs" dxfId="67" priority="8" stopIfTrue="1" operator="greaterThanOrEqual">
      <formula>0.45</formula>
    </cfRule>
    <cfRule type="cellIs" dxfId="66" priority="9" stopIfTrue="1" operator="lessThan">
      <formula>0.45</formula>
    </cfRule>
  </conditionalFormatting>
  <conditionalFormatting sqref="P34">
    <cfRule type="cellIs" dxfId="65" priority="10" stopIfTrue="1" operator="greaterThan">
      <formula>0.75</formula>
    </cfRule>
    <cfRule type="cellIs" dxfId="64" priority="11" stopIfTrue="1" operator="greaterThanOrEqual">
      <formula>0.45</formula>
    </cfRule>
    <cfRule type="cellIs" dxfId="63" priority="12" stopIfTrue="1" operator="lessThan">
      <formula>0.45</formula>
    </cfRule>
  </conditionalFormatting>
  <conditionalFormatting sqref="B123">
    <cfRule type="cellIs" dxfId="62" priority="1" stopIfTrue="1" operator="greaterThan">
      <formula>0.75</formula>
    </cfRule>
    <cfRule type="cellIs" dxfId="61" priority="2" stopIfTrue="1" operator="greaterThanOrEqual">
      <formula>0.45</formula>
    </cfRule>
    <cfRule type="cellIs" dxfId="60" priority="3" stopIfTrue="1" operator="lessThan">
      <formula>0.45</formula>
    </cfRule>
  </conditionalFormatting>
  <conditionalFormatting sqref="P41">
    <cfRule type="cellIs" dxfId="59" priority="13" stopIfTrue="1" operator="greaterThan">
      <formula>0.75</formula>
    </cfRule>
    <cfRule type="cellIs" dxfId="58" priority="14" stopIfTrue="1" operator="greaterThanOrEqual">
      <formula>0.45</formula>
    </cfRule>
    <cfRule type="cellIs" dxfId="57" priority="15" stopIfTrue="1" operator="lessThan">
      <formula>0.45</formula>
    </cfRule>
  </conditionalFormatting>
  <conditionalFormatting sqref="R111">
    <cfRule type="cellIs" dxfId="56" priority="4" stopIfTrue="1" operator="greaterThan">
      <formula>0.75</formula>
    </cfRule>
    <cfRule type="cellIs" dxfId="55" priority="5" stopIfTrue="1" operator="greaterThanOrEqual">
      <formula>0.45</formula>
    </cfRule>
    <cfRule type="cellIs" dxfId="54" priority="6" stopIfTrue="1" operator="lessThan">
      <formula>0.45</formula>
    </cfRule>
  </conditionalFormatting>
  <hyperlinks>
    <hyperlink ref="N219" r:id="rId1"/>
    <hyperlink ref="N217" r:id="rId2" display="https://forum.excel-pratique.com/memberlist.php?mode=viewprofile&amp;u=52939&amp;sid=1b0c51b60085bd5966a7c1d028939db0"/>
  </hyperlinks>
  <pageMargins left="4.1666666666666664E-2" right="1.6666666666666666E-2" top="3.3333333333333333E-2" bottom="1.6666666666666666E-2" header="0.3" footer="0.3"/>
  <pageSetup paperSize="9" scale="44" orientation="portrait" r:id="rId3"/>
  <rowBreaks count="1" manualBreakCount="1">
    <brk id="105" max="1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Normal="100" zoomScalePageLayoutView="50" workbookViewId="0">
      <selection activeCell="I9" sqref="I9"/>
    </sheetView>
  </sheetViews>
  <sheetFormatPr baseColWidth="10" defaultRowHeight="15" x14ac:dyDescent="0.25"/>
  <cols>
    <col min="1" max="1" width="7.28515625" style="218" customWidth="1"/>
    <col min="2" max="2" width="7.28515625" style="221" customWidth="1"/>
    <col min="3" max="3" width="11.42578125" style="218"/>
    <col min="4" max="4" width="11.5703125" style="218" customWidth="1"/>
    <col min="5" max="5" width="11.42578125" style="218"/>
    <col min="6" max="6" width="15.5703125" style="218" customWidth="1"/>
    <col min="7" max="9" width="11.42578125" style="218"/>
    <col min="10" max="10" width="8.140625" style="218" customWidth="1"/>
    <col min="11" max="11" width="8" style="218" customWidth="1"/>
    <col min="12" max="12" width="8" style="221" customWidth="1"/>
    <col min="13" max="13" width="11.42578125" style="218"/>
    <col min="14" max="14" width="12.7109375" style="218" customWidth="1"/>
    <col min="15" max="15" width="11.42578125" style="218"/>
    <col min="16" max="16" width="14" style="218" customWidth="1"/>
    <col min="17" max="18" width="11.42578125" style="218"/>
    <col min="19" max="19" width="9.7109375" style="218" customWidth="1"/>
    <col min="20" max="21" width="8.140625" style="218" customWidth="1"/>
    <col min="22" max="28" width="11.42578125" style="218"/>
    <col min="29" max="29" width="11.42578125" style="218" customWidth="1"/>
    <col min="30" max="30" width="11.42578125" style="222" customWidth="1"/>
    <col min="31" max="16384" width="11.42578125" style="218"/>
  </cols>
  <sheetData>
    <row r="1" spans="1:36" ht="18" customHeight="1" thickBot="1" x14ac:dyDescent="0.3">
      <c r="A1" s="371"/>
      <c r="B1" s="371"/>
      <c r="I1" s="372"/>
      <c r="J1" s="372"/>
      <c r="K1" s="372"/>
      <c r="L1" s="372"/>
      <c r="M1" s="372"/>
      <c r="N1" s="372"/>
      <c r="O1" s="372"/>
      <c r="P1" s="372"/>
      <c r="Q1" s="372"/>
      <c r="R1" s="372"/>
      <c r="S1" s="372"/>
      <c r="T1" s="372"/>
    </row>
    <row r="2" spans="1:36" ht="18" customHeight="1" x14ac:dyDescent="0.3">
      <c r="A2" s="371"/>
      <c r="B2" s="371"/>
      <c r="C2" s="513" t="s">
        <v>357</v>
      </c>
      <c r="D2" s="514"/>
      <c r="E2" s="514"/>
      <c r="F2" s="514"/>
      <c r="G2" s="514"/>
      <c r="H2" s="515"/>
      <c r="I2" s="372"/>
      <c r="J2" s="219" t="s">
        <v>481</v>
      </c>
      <c r="K2" s="372"/>
      <c r="L2" s="372"/>
      <c r="M2" s="372"/>
      <c r="N2" s="372"/>
      <c r="O2" s="372"/>
      <c r="P2" s="372"/>
      <c r="Q2" s="372"/>
      <c r="R2" s="372"/>
      <c r="S2" s="372"/>
      <c r="T2" s="372"/>
      <c r="W2" s="519" t="s">
        <v>331</v>
      </c>
      <c r="X2" s="520"/>
      <c r="Y2" s="521"/>
    </row>
    <row r="3" spans="1:36" ht="18" customHeight="1" thickBot="1" x14ac:dyDescent="0.35">
      <c r="A3" s="371"/>
      <c r="B3" s="371"/>
      <c r="C3" s="516"/>
      <c r="D3" s="517"/>
      <c r="E3" s="517"/>
      <c r="F3" s="517"/>
      <c r="G3" s="517"/>
      <c r="H3" s="518"/>
      <c r="I3" s="372"/>
      <c r="J3" s="368" t="s">
        <v>475</v>
      </c>
      <c r="K3" s="372"/>
      <c r="L3" s="372"/>
      <c r="M3" s="372"/>
      <c r="N3" s="372"/>
      <c r="O3" s="372"/>
      <c r="P3" s="372"/>
      <c r="Q3" s="372"/>
      <c r="R3" s="372"/>
      <c r="S3" s="372"/>
      <c r="T3" s="372"/>
      <c r="W3" s="522"/>
      <c r="X3" s="523"/>
      <c r="Y3" s="524"/>
    </row>
    <row r="4" spans="1:36" ht="18" customHeight="1" x14ac:dyDescent="0.3">
      <c r="A4" s="371"/>
      <c r="B4" s="371"/>
      <c r="C4" s="373"/>
      <c r="D4" s="373"/>
      <c r="E4" s="373"/>
      <c r="F4" s="373"/>
      <c r="G4" s="373"/>
      <c r="H4" s="372"/>
      <c r="I4" s="372"/>
      <c r="J4" s="219" t="s">
        <v>476</v>
      </c>
      <c r="K4" s="372"/>
      <c r="L4" s="372"/>
      <c r="M4" s="372"/>
      <c r="N4" s="372"/>
      <c r="O4" s="372"/>
      <c r="P4" s="372"/>
      <c r="Q4" s="372"/>
      <c r="R4" s="372"/>
      <c r="S4" s="372"/>
      <c r="T4" s="372"/>
      <c r="W4" s="525">
        <f>AVERAGE(A13,A19,A24,A31,A36,A42,A48,A52,A58,K12,K17,K23,K30,K37,K43,K48,K54,K59)</f>
        <v>1.1111111111111112E-2</v>
      </c>
      <c r="X4" s="526"/>
      <c r="Y4" s="527"/>
    </row>
    <row r="5" spans="1:36" ht="18" customHeight="1" x14ac:dyDescent="0.3">
      <c r="A5" s="372"/>
      <c r="B5" s="372"/>
      <c r="C5" s="219" t="s">
        <v>477</v>
      </c>
      <c r="D5" s="373"/>
      <c r="E5" s="373"/>
      <c r="F5" s="373"/>
      <c r="G5" s="373"/>
      <c r="H5" s="372"/>
      <c r="I5" s="372"/>
      <c r="J5" s="369" t="s">
        <v>356</v>
      </c>
      <c r="K5" s="372"/>
      <c r="L5" s="372"/>
      <c r="M5" s="372"/>
      <c r="N5" s="372"/>
      <c r="O5" s="372"/>
      <c r="P5" s="372"/>
      <c r="Q5" s="372"/>
      <c r="R5" s="372"/>
      <c r="S5" s="372"/>
      <c r="T5" s="372"/>
      <c r="W5" s="528"/>
      <c r="X5" s="529"/>
      <c r="Y5" s="530"/>
    </row>
    <row r="6" spans="1:36" ht="18" customHeight="1" x14ac:dyDescent="0.3">
      <c r="A6" s="372"/>
      <c r="B6" s="372"/>
      <c r="C6" s="219" t="s">
        <v>478</v>
      </c>
      <c r="D6" s="372"/>
      <c r="E6" s="372"/>
      <c r="F6" s="372"/>
      <c r="G6" s="372"/>
      <c r="H6" s="372"/>
      <c r="I6" s="372"/>
      <c r="J6" s="372"/>
      <c r="K6" s="372"/>
      <c r="L6" s="372"/>
      <c r="M6" s="372"/>
      <c r="N6" s="372"/>
      <c r="O6" s="372"/>
      <c r="P6" s="372"/>
      <c r="Q6" s="372"/>
      <c r="R6" s="372"/>
      <c r="S6" s="372"/>
      <c r="T6" s="372"/>
      <c r="W6" s="528"/>
      <c r="X6" s="529"/>
      <c r="Y6" s="530"/>
    </row>
    <row r="7" spans="1:36" ht="18" customHeight="1" thickBot="1" x14ac:dyDescent="0.35">
      <c r="A7" s="372"/>
      <c r="B7" s="372"/>
      <c r="C7" s="219" t="s">
        <v>479</v>
      </c>
      <c r="D7" s="372"/>
      <c r="E7" s="372"/>
      <c r="F7" s="372"/>
      <c r="G7" s="372"/>
      <c r="H7" s="372"/>
      <c r="I7" s="372"/>
      <c r="J7" s="372"/>
      <c r="K7" s="372"/>
      <c r="L7" s="372"/>
      <c r="M7" s="372"/>
      <c r="N7" s="372"/>
      <c r="O7" s="372"/>
      <c r="P7" s="372"/>
      <c r="Q7" s="372"/>
      <c r="R7" s="372"/>
      <c r="S7" s="372"/>
      <c r="T7" s="372"/>
      <c r="W7" s="531"/>
      <c r="X7" s="532"/>
      <c r="Y7" s="533"/>
    </row>
    <row r="8" spans="1:36" ht="18" customHeight="1" x14ac:dyDescent="0.3">
      <c r="A8" s="372"/>
      <c r="B8" s="372"/>
      <c r="C8" s="219" t="s">
        <v>480</v>
      </c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</row>
    <row r="9" spans="1:36" ht="18" customHeight="1" x14ac:dyDescent="0.25">
      <c r="A9" s="372"/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2"/>
      <c r="N9" s="372"/>
      <c r="O9" s="372"/>
      <c r="P9" s="372"/>
      <c r="Q9" s="372"/>
      <c r="R9" s="372"/>
      <c r="S9" s="372"/>
      <c r="T9" s="372"/>
    </row>
    <row r="10" spans="1:36" ht="12.75" customHeight="1" x14ac:dyDescent="0.25">
      <c r="A10" s="372"/>
      <c r="B10" s="372"/>
      <c r="C10" s="372"/>
      <c r="D10" s="372"/>
      <c r="E10" s="372"/>
      <c r="F10" s="372"/>
      <c r="G10" s="372"/>
      <c r="H10" s="372"/>
      <c r="I10" s="372"/>
      <c r="J10" s="372"/>
      <c r="K10" s="372"/>
      <c r="L10" s="372"/>
      <c r="M10" s="372"/>
      <c r="N10" s="372"/>
      <c r="O10" s="372"/>
      <c r="P10" s="372"/>
      <c r="Q10" s="372"/>
      <c r="R10" s="372"/>
      <c r="S10" s="372"/>
      <c r="T10" s="372"/>
    </row>
    <row r="11" spans="1:36" ht="12.6" customHeight="1" thickBot="1" x14ac:dyDescent="0.3">
      <c r="L11" s="221" t="str">
        <f>IF(ISNUMBER(M11),L10,M11)</f>
        <v>AB-10</v>
      </c>
      <c r="M11" s="534" t="s">
        <v>332</v>
      </c>
      <c r="N11" s="535"/>
      <c r="O11" s="223" t="s">
        <v>154</v>
      </c>
      <c r="P11" s="224" t="s">
        <v>153</v>
      </c>
      <c r="Q11" s="536" t="s">
        <v>45</v>
      </c>
      <c r="R11" s="536"/>
      <c r="S11" s="536"/>
      <c r="T11" s="536"/>
      <c r="U11" s="225"/>
    </row>
    <row r="12" spans="1:36" ht="12.75" customHeight="1" x14ac:dyDescent="0.25">
      <c r="B12" s="221" t="str">
        <f>IF(ISNUMBER(C12),B11,C12)</f>
        <v>AB-01</v>
      </c>
      <c r="C12" s="534" t="s">
        <v>355</v>
      </c>
      <c r="D12" s="535"/>
      <c r="E12" s="223" t="s">
        <v>154</v>
      </c>
      <c r="F12" s="223" t="s">
        <v>153</v>
      </c>
      <c r="G12" s="537" t="s">
        <v>45</v>
      </c>
      <c r="H12" s="538"/>
      <c r="I12" s="538"/>
      <c r="J12" s="539"/>
      <c r="K12" s="540">
        <f>COUNTIF(O12:O16,"X")/M16</f>
        <v>0</v>
      </c>
      <c r="L12" s="221" t="str">
        <f t="shared" ref="L12:L63" si="0">IF(ISNUMBER(M12),L11,M12)</f>
        <v>AB-10</v>
      </c>
      <c r="M12" s="543">
        <v>1</v>
      </c>
      <c r="N12" s="544"/>
      <c r="O12" s="226"/>
      <c r="P12" s="226"/>
      <c r="Q12" s="545"/>
      <c r="R12" s="546"/>
      <c r="S12" s="546"/>
      <c r="T12" s="546"/>
      <c r="U12" s="227"/>
      <c r="V12" s="554" t="s">
        <v>333</v>
      </c>
      <c r="W12" s="555"/>
      <c r="X12" s="555"/>
      <c r="Y12" s="555"/>
      <c r="Z12" s="555"/>
      <c r="AA12" s="555"/>
      <c r="AB12" s="556"/>
      <c r="AE12" s="233"/>
      <c r="AF12" s="233"/>
      <c r="AG12" s="233"/>
      <c r="AH12" s="233"/>
      <c r="AI12" s="233"/>
      <c r="AJ12" s="233"/>
    </row>
    <row r="13" spans="1:36" ht="12.75" customHeight="1" thickBot="1" x14ac:dyDescent="0.3">
      <c r="A13" s="540">
        <f>COUNTIF(E13:E17,"X")/5</f>
        <v>0.2</v>
      </c>
      <c r="B13" s="221" t="str">
        <f t="shared" ref="B13:B63" si="1">IF(ISNUMBER(C13),B12,C13)</f>
        <v>AB-01</v>
      </c>
      <c r="C13" s="543">
        <v>1</v>
      </c>
      <c r="D13" s="544"/>
      <c r="E13" s="226"/>
      <c r="F13" s="226" t="s">
        <v>334</v>
      </c>
      <c r="G13" s="545" t="s">
        <v>335</v>
      </c>
      <c r="H13" s="546"/>
      <c r="I13" s="546"/>
      <c r="J13" s="550"/>
      <c r="K13" s="541"/>
      <c r="L13" s="221" t="str">
        <f t="shared" si="0"/>
        <v>AB-10</v>
      </c>
      <c r="M13" s="543">
        <v>2</v>
      </c>
      <c r="N13" s="544"/>
      <c r="O13" s="226"/>
      <c r="P13" s="226" t="s">
        <v>334</v>
      </c>
      <c r="Q13" s="545" t="s">
        <v>336</v>
      </c>
      <c r="R13" s="546"/>
      <c r="S13" s="546"/>
      <c r="T13" s="546"/>
      <c r="U13" s="227"/>
      <c r="V13" s="557"/>
      <c r="W13" s="558"/>
      <c r="X13" s="558"/>
      <c r="Y13" s="558"/>
      <c r="Z13" s="558"/>
      <c r="AA13" s="558"/>
      <c r="AB13" s="559"/>
      <c r="AC13" s="235"/>
      <c r="AD13" s="235"/>
      <c r="AE13" s="235"/>
      <c r="AF13" s="233"/>
      <c r="AG13" s="233"/>
      <c r="AH13" s="233"/>
      <c r="AI13" s="233"/>
      <c r="AJ13" s="233"/>
    </row>
    <row r="14" spans="1:36" ht="12.75" customHeight="1" x14ac:dyDescent="0.25">
      <c r="A14" s="541"/>
      <c r="B14" s="221" t="str">
        <f t="shared" si="1"/>
        <v>AB-01</v>
      </c>
      <c r="C14" s="543">
        <v>2</v>
      </c>
      <c r="D14" s="544"/>
      <c r="E14" s="226" t="s">
        <v>334</v>
      </c>
      <c r="F14" s="234" t="s">
        <v>334</v>
      </c>
      <c r="G14" s="545"/>
      <c r="H14" s="546"/>
      <c r="I14" s="546"/>
      <c r="J14" s="550"/>
      <c r="K14" s="541"/>
      <c r="L14" s="221" t="str">
        <f t="shared" si="0"/>
        <v>AB-10</v>
      </c>
      <c r="M14" s="543">
        <v>3</v>
      </c>
      <c r="N14" s="544"/>
      <c r="O14" s="226"/>
      <c r="P14" s="226"/>
      <c r="Q14" s="545"/>
      <c r="R14" s="546"/>
      <c r="S14" s="546"/>
      <c r="T14" s="546"/>
      <c r="U14" s="227"/>
      <c r="V14" s="547" t="str">
        <f t="shared" ref="V14:V31" si="2">IFERROR(IFERROR(INDEX($B$1:$B$61,AC14)&amp;" "&amp;INDEX($C$4:$C$61,AC14)&amp;" "&amp;INDEX($G$4:$G$61,AC14),INDEX($L$1:$L$63,AD14)&amp;" "&amp;INDEX($M$1:$M$63,AD14)&amp;" "&amp;INDEX($Q$1:$Q$63,AD14)),"")</f>
        <v xml:space="preserve">AB-01 4 </v>
      </c>
      <c r="W14" s="548"/>
      <c r="X14" s="548"/>
      <c r="Y14" s="548"/>
      <c r="Z14" s="548"/>
      <c r="AA14" s="548"/>
      <c r="AB14" s="549"/>
      <c r="AC14" s="235">
        <f t="array" ref="AC14">SMALL(IF($F$13:$F$61="x",ROW($F$13:$F$61)),ROWS($14:14))</f>
        <v>13</v>
      </c>
      <c r="AD14" s="235" t="str">
        <f t="array" ref="AD14">IF(ISERROR(AC14),SMALL(IF($P$12:$P$63="x",ROW($P$12:$P$63)),ROWS($14:14)-SUM(ISNUMBER($AC$13:AC13)*1)),"")</f>
        <v/>
      </c>
      <c r="AE14" s="235"/>
      <c r="AF14" s="233"/>
      <c r="AG14" s="233"/>
      <c r="AH14" s="233"/>
      <c r="AI14" s="233"/>
      <c r="AJ14" s="233"/>
    </row>
    <row r="15" spans="1:36" ht="12.75" customHeight="1" x14ac:dyDescent="0.25">
      <c r="A15" s="541"/>
      <c r="B15" s="221" t="str">
        <f t="shared" si="1"/>
        <v>AB-01</v>
      </c>
      <c r="C15" s="543">
        <v>3</v>
      </c>
      <c r="D15" s="544"/>
      <c r="E15" s="226"/>
      <c r="F15" s="234" t="s">
        <v>334</v>
      </c>
      <c r="G15" s="545"/>
      <c r="H15" s="546"/>
      <c r="I15" s="546"/>
      <c r="J15" s="550"/>
      <c r="K15" s="541"/>
      <c r="L15" s="221" t="str">
        <f t="shared" si="0"/>
        <v>AB-10</v>
      </c>
      <c r="M15" s="543">
        <v>4</v>
      </c>
      <c r="N15" s="544"/>
      <c r="O15" s="226"/>
      <c r="P15" s="226"/>
      <c r="Q15" s="545"/>
      <c r="R15" s="546"/>
      <c r="S15" s="546"/>
      <c r="T15" s="546"/>
      <c r="U15" s="227"/>
      <c r="V15" s="551" t="str">
        <f t="shared" si="2"/>
        <v xml:space="preserve">AB-01 5 </v>
      </c>
      <c r="W15" s="552"/>
      <c r="X15" s="552"/>
      <c r="Y15" s="552"/>
      <c r="Z15" s="552"/>
      <c r="AA15" s="552"/>
      <c r="AB15" s="553"/>
      <c r="AC15" s="235">
        <f t="array" ref="AC15">SMALL(IF($F$13:$F$61="x",ROW($F$13:$F$61)),ROWS($14:15))</f>
        <v>14</v>
      </c>
      <c r="AD15" s="235" t="str">
        <f t="array" ref="AD15">IF(ISERROR(AC15),SMALL(IF($P$12:$P$63="x",ROW($P$12:$P$63)),ROWS($14:15)-SUM(ISNUMBER($AC$13:AC14)*1)),"")</f>
        <v/>
      </c>
      <c r="AE15" s="235"/>
      <c r="AF15" s="233"/>
      <c r="AG15" s="233"/>
      <c r="AH15" s="233"/>
      <c r="AI15" s="233"/>
      <c r="AJ15" s="233"/>
    </row>
    <row r="16" spans="1:36" ht="12.75" customHeight="1" x14ac:dyDescent="0.25">
      <c r="A16" s="541"/>
      <c r="B16" s="221" t="str">
        <f t="shared" si="1"/>
        <v>AB-01</v>
      </c>
      <c r="C16" s="543">
        <v>4</v>
      </c>
      <c r="D16" s="544"/>
      <c r="E16" s="226"/>
      <c r="F16" s="234" t="s">
        <v>334</v>
      </c>
      <c r="G16" s="545"/>
      <c r="H16" s="546"/>
      <c r="I16" s="546"/>
      <c r="J16" s="550"/>
      <c r="K16" s="542"/>
      <c r="L16" s="221" t="str">
        <f t="shared" si="0"/>
        <v>AB-10</v>
      </c>
      <c r="M16" s="543">
        <v>5</v>
      </c>
      <c r="N16" s="544"/>
      <c r="O16" s="226"/>
      <c r="P16" s="226"/>
      <c r="Q16" s="545"/>
      <c r="R16" s="546"/>
      <c r="S16" s="546"/>
      <c r="T16" s="546"/>
      <c r="U16" s="227"/>
      <c r="V16" s="551" t="str">
        <f t="shared" si="2"/>
        <v xml:space="preserve">AB-01 AB-02 </v>
      </c>
      <c r="W16" s="552"/>
      <c r="X16" s="552"/>
      <c r="Y16" s="552"/>
      <c r="Z16" s="552"/>
      <c r="AA16" s="552"/>
      <c r="AB16" s="553"/>
      <c r="AC16" s="235">
        <f t="array" ref="AC16">SMALL(IF($F$13:$F$61="x",ROW($F$13:$F$61)),ROWS($14:16))</f>
        <v>15</v>
      </c>
      <c r="AD16" s="235" t="str">
        <f t="array" ref="AD16">IF(ISERROR(AC16),SMALL(IF($P$12:$P$63="x",ROW($P$12:$P$63)),ROWS($14:16)-SUM(ISNUMBER($AC$13:AC15)*1)),"")</f>
        <v/>
      </c>
      <c r="AE16" s="235"/>
      <c r="AF16" s="233"/>
      <c r="AG16" s="233"/>
      <c r="AH16" s="233"/>
      <c r="AI16" s="233"/>
      <c r="AJ16" s="233"/>
    </row>
    <row r="17" spans="1:36" ht="12.75" customHeight="1" x14ac:dyDescent="0.25">
      <c r="A17" s="541"/>
      <c r="B17" s="221" t="str">
        <f t="shared" si="1"/>
        <v>AB-01</v>
      </c>
      <c r="C17" s="543">
        <v>5</v>
      </c>
      <c r="D17" s="544"/>
      <c r="E17" s="226"/>
      <c r="F17" s="234" t="s">
        <v>334</v>
      </c>
      <c r="G17" s="545"/>
      <c r="H17" s="546"/>
      <c r="I17" s="546"/>
      <c r="J17" s="550"/>
      <c r="K17" s="560">
        <f>COUNTIF(O18:O22,"X")/M22</f>
        <v>0</v>
      </c>
      <c r="L17" s="221" t="str">
        <f t="shared" si="0"/>
        <v>AB-11</v>
      </c>
      <c r="M17" s="534" t="s">
        <v>337</v>
      </c>
      <c r="N17" s="535"/>
      <c r="O17" s="545"/>
      <c r="P17" s="546"/>
      <c r="Q17" s="546"/>
      <c r="R17" s="546"/>
      <c r="S17" s="546"/>
      <c r="T17" s="546"/>
      <c r="U17" s="227"/>
      <c r="V17" s="551" t="str">
        <f t="shared" si="2"/>
        <v xml:space="preserve">AB-01 1 </v>
      </c>
      <c r="W17" s="552"/>
      <c r="X17" s="552"/>
      <c r="Y17" s="552"/>
      <c r="Z17" s="552"/>
      <c r="AA17" s="552"/>
      <c r="AB17" s="553"/>
      <c r="AC17" s="235">
        <f t="array" ref="AC17">SMALL(IF($F$13:$F$61="x",ROW($F$13:$F$61)),ROWS($14:17))</f>
        <v>16</v>
      </c>
      <c r="AD17" s="235" t="str">
        <f t="array" ref="AD17">IF(ISERROR(AC17),SMALL(IF($P$12:$P$63="x",ROW($P$12:$P$63)),ROWS($14:17)-SUM(ISNUMBER($AC$13:AC16)*1)),"")</f>
        <v/>
      </c>
      <c r="AE17" s="235"/>
      <c r="AF17" s="233"/>
      <c r="AG17" s="233"/>
      <c r="AH17" s="233"/>
      <c r="AI17" s="233"/>
      <c r="AJ17" s="233"/>
    </row>
    <row r="18" spans="1:36" ht="12.75" customHeight="1" x14ac:dyDescent="0.25">
      <c r="B18" s="221" t="str">
        <f t="shared" si="1"/>
        <v>AB-02</v>
      </c>
      <c r="C18" s="534" t="s">
        <v>338</v>
      </c>
      <c r="D18" s="535"/>
      <c r="E18" s="545"/>
      <c r="F18" s="546"/>
      <c r="G18" s="546"/>
      <c r="H18" s="546"/>
      <c r="I18" s="546"/>
      <c r="J18" s="546"/>
      <c r="K18" s="561"/>
      <c r="L18" s="221" t="str">
        <f t="shared" si="0"/>
        <v>AB-11</v>
      </c>
      <c r="M18" s="543">
        <v>1</v>
      </c>
      <c r="N18" s="544"/>
      <c r="O18" s="226"/>
      <c r="P18" s="226"/>
      <c r="Q18" s="545"/>
      <c r="R18" s="546"/>
      <c r="S18" s="546"/>
      <c r="T18" s="546"/>
      <c r="U18" s="227"/>
      <c r="V18" s="551" t="str">
        <f t="shared" si="2"/>
        <v xml:space="preserve">AB-01 2 </v>
      </c>
      <c r="W18" s="552"/>
      <c r="X18" s="552"/>
      <c r="Y18" s="552"/>
      <c r="Z18" s="552"/>
      <c r="AA18" s="552"/>
      <c r="AB18" s="553"/>
      <c r="AC18" s="235">
        <f t="array" ref="AC18">SMALL(IF($F$13:$F$61="x",ROW($F$13:$F$61)),ROWS($14:18))</f>
        <v>17</v>
      </c>
      <c r="AD18" s="235" t="str">
        <f t="array" ref="AD18">IF(ISERROR(AC18),SMALL(IF($P$12:$P$63="x",ROW($P$12:$P$63)),ROWS($14:18)-SUM(ISNUMBER($AC$13:AC17)*1)),"")</f>
        <v/>
      </c>
      <c r="AE18" s="235"/>
      <c r="AF18" s="233"/>
      <c r="AG18" s="233"/>
      <c r="AH18" s="233"/>
      <c r="AI18" s="233"/>
      <c r="AJ18" s="233"/>
    </row>
    <row r="19" spans="1:36" ht="12.75" customHeight="1" x14ac:dyDescent="0.25">
      <c r="A19" s="540">
        <f>COUNTIF(E19:E22,"X")/4</f>
        <v>0</v>
      </c>
      <c r="B19" s="221" t="str">
        <f t="shared" si="1"/>
        <v>AB-02</v>
      </c>
      <c r="C19" s="543">
        <v>1</v>
      </c>
      <c r="D19" s="544"/>
      <c r="E19" s="226"/>
      <c r="F19" s="234" t="s">
        <v>334</v>
      </c>
      <c r="G19" s="545"/>
      <c r="H19" s="546"/>
      <c r="I19" s="546"/>
      <c r="J19" s="550"/>
      <c r="K19" s="561"/>
      <c r="L19" s="221" t="str">
        <f t="shared" si="0"/>
        <v>AB-11</v>
      </c>
      <c r="M19" s="543">
        <v>2</v>
      </c>
      <c r="N19" s="544"/>
      <c r="O19" s="226"/>
      <c r="P19" s="226"/>
      <c r="Q19" s="545"/>
      <c r="R19" s="546"/>
      <c r="S19" s="546"/>
      <c r="T19" s="546"/>
      <c r="U19" s="227"/>
      <c r="V19" s="551" t="str">
        <f t="shared" si="2"/>
        <v xml:space="preserve">AB-02 4 </v>
      </c>
      <c r="W19" s="552"/>
      <c r="X19" s="552"/>
      <c r="Y19" s="552"/>
      <c r="Z19" s="552"/>
      <c r="AA19" s="552"/>
      <c r="AB19" s="553"/>
      <c r="AC19" s="235">
        <f t="array" ref="AC19">SMALL(IF($F$13:$F$61="x",ROW($F$13:$F$61)),ROWS($14:19))</f>
        <v>19</v>
      </c>
      <c r="AD19" s="235" t="str">
        <f t="array" ref="AD19">IF(ISERROR(AC19),SMALL(IF($P$12:$P$63="x",ROW($P$12:$P$63)),ROWS($14:19)-SUM(ISNUMBER($AC$13:AC18)*1)),"")</f>
        <v/>
      </c>
      <c r="AE19" s="235"/>
      <c r="AF19" s="233"/>
      <c r="AG19" s="233"/>
      <c r="AH19" s="233"/>
      <c r="AI19" s="233"/>
      <c r="AJ19" s="233"/>
    </row>
    <row r="20" spans="1:36" ht="12.75" customHeight="1" x14ac:dyDescent="0.25">
      <c r="A20" s="541"/>
      <c r="B20" s="221" t="str">
        <f t="shared" si="1"/>
        <v>AB-02</v>
      </c>
      <c r="C20" s="543">
        <v>2</v>
      </c>
      <c r="D20" s="544"/>
      <c r="E20" s="226"/>
      <c r="F20" s="234" t="s">
        <v>334</v>
      </c>
      <c r="G20" s="545"/>
      <c r="H20" s="546"/>
      <c r="I20" s="546"/>
      <c r="J20" s="550"/>
      <c r="K20" s="561"/>
      <c r="L20" s="221" t="str">
        <f t="shared" si="0"/>
        <v>AB-11</v>
      </c>
      <c r="M20" s="543">
        <v>3</v>
      </c>
      <c r="N20" s="544"/>
      <c r="O20" s="226"/>
      <c r="P20" s="226"/>
      <c r="Q20" s="545"/>
      <c r="R20" s="546"/>
      <c r="S20" s="546"/>
      <c r="T20" s="546"/>
      <c r="U20" s="227"/>
      <c r="V20" s="551" t="str">
        <f t="shared" si="2"/>
        <v xml:space="preserve">AB-02 AB-03 </v>
      </c>
      <c r="W20" s="552"/>
      <c r="X20" s="552"/>
      <c r="Y20" s="552"/>
      <c r="Z20" s="552"/>
      <c r="AA20" s="552"/>
      <c r="AB20" s="553"/>
      <c r="AC20" s="235">
        <f t="array" ref="AC20">SMALL(IF($F$13:$F$61="x",ROW($F$13:$F$61)),ROWS($14:20))</f>
        <v>20</v>
      </c>
      <c r="AD20" s="235" t="str">
        <f t="array" ref="AD20">IF(ISERROR(AC20),SMALL(IF($P$12:$P$63="x",ROW($P$12:$P$63)),ROWS($14:20)-SUM(ISNUMBER($AC$13:AC19)*1)),"")</f>
        <v/>
      </c>
      <c r="AE20" s="235"/>
      <c r="AF20" s="233"/>
      <c r="AG20" s="233"/>
      <c r="AH20" s="233"/>
      <c r="AI20" s="233"/>
      <c r="AJ20" s="233"/>
    </row>
    <row r="21" spans="1:36" ht="12.75" customHeight="1" x14ac:dyDescent="0.25">
      <c r="A21" s="541"/>
      <c r="B21" s="221" t="str">
        <f t="shared" si="1"/>
        <v>AB-02</v>
      </c>
      <c r="C21" s="543">
        <v>3</v>
      </c>
      <c r="D21" s="544"/>
      <c r="E21" s="226"/>
      <c r="F21" s="234" t="s">
        <v>334</v>
      </c>
      <c r="G21" s="545"/>
      <c r="H21" s="546"/>
      <c r="I21" s="546"/>
      <c r="J21" s="550"/>
      <c r="K21" s="561"/>
      <c r="L21" s="221" t="str">
        <f t="shared" si="0"/>
        <v>AB-11</v>
      </c>
      <c r="M21" s="543">
        <v>4</v>
      </c>
      <c r="N21" s="544"/>
      <c r="O21" s="226"/>
      <c r="P21" s="226"/>
      <c r="Q21" s="545"/>
      <c r="R21" s="546"/>
      <c r="S21" s="546"/>
      <c r="T21" s="546"/>
      <c r="U21" s="227"/>
      <c r="V21" s="551" t="str">
        <f t="shared" si="2"/>
        <v xml:space="preserve">AB-02 1 </v>
      </c>
      <c r="W21" s="552"/>
      <c r="X21" s="552"/>
      <c r="Y21" s="552"/>
      <c r="Z21" s="552"/>
      <c r="AA21" s="552"/>
      <c r="AB21" s="553"/>
      <c r="AC21" s="235">
        <f t="array" ref="AC21">SMALL(IF($F$13:$F$61="x",ROW($F$13:$F$61)),ROWS($14:21))</f>
        <v>21</v>
      </c>
      <c r="AD21" s="235" t="str">
        <f t="array" ref="AD21">IF(ISERROR(AC21),SMALL(IF($P$12:$P$63="x",ROW($P$12:$P$63)),ROWS($14:21)-SUM(ISNUMBER($AC$13:AC20)*1)),"")</f>
        <v/>
      </c>
      <c r="AE21" s="235"/>
      <c r="AF21" s="233"/>
      <c r="AG21" s="233"/>
      <c r="AH21" s="233"/>
      <c r="AI21" s="233"/>
      <c r="AJ21" s="233"/>
    </row>
    <row r="22" spans="1:36" ht="12.75" customHeight="1" x14ac:dyDescent="0.25">
      <c r="A22" s="541"/>
      <c r="B22" s="221" t="str">
        <f t="shared" si="1"/>
        <v>AB-02</v>
      </c>
      <c r="C22" s="543">
        <v>4</v>
      </c>
      <c r="D22" s="544"/>
      <c r="E22" s="226"/>
      <c r="F22" s="234" t="s">
        <v>334</v>
      </c>
      <c r="G22" s="545"/>
      <c r="H22" s="546"/>
      <c r="I22" s="546"/>
      <c r="J22" s="550"/>
      <c r="K22" s="562"/>
      <c r="L22" s="221" t="str">
        <f t="shared" si="0"/>
        <v>AB-11</v>
      </c>
      <c r="M22" s="543">
        <v>5</v>
      </c>
      <c r="N22" s="544"/>
      <c r="O22" s="229"/>
      <c r="P22" s="228"/>
      <c r="Q22" s="545"/>
      <c r="R22" s="546"/>
      <c r="S22" s="546"/>
      <c r="T22" s="546"/>
      <c r="U22" s="227"/>
      <c r="V22" s="551" t="str">
        <f t="shared" si="2"/>
        <v xml:space="preserve">AB-02 2 </v>
      </c>
      <c r="W22" s="552"/>
      <c r="X22" s="552"/>
      <c r="Y22" s="552"/>
      <c r="Z22" s="552"/>
      <c r="AA22" s="552"/>
      <c r="AB22" s="553"/>
      <c r="AC22" s="235">
        <f t="array" ref="AC22">SMALL(IF($F$13:$F$61="x",ROW($F$13:$F$61)),ROWS($14:22))</f>
        <v>22</v>
      </c>
      <c r="AD22" s="235" t="str">
        <f t="array" ref="AD22">IF(ISERROR(AC22),SMALL(IF($P$12:$P$63="x",ROW($P$12:$P$63)),ROWS($14:22)-SUM(ISNUMBER($AC$13:AC21)*1)),"")</f>
        <v/>
      </c>
      <c r="AE22" s="235"/>
      <c r="AF22" s="233"/>
      <c r="AG22" s="233"/>
      <c r="AH22" s="233"/>
      <c r="AI22" s="233"/>
      <c r="AJ22" s="233"/>
    </row>
    <row r="23" spans="1:36" ht="12.75" customHeight="1" x14ac:dyDescent="0.25">
      <c r="B23" s="221" t="str">
        <f t="shared" si="1"/>
        <v>AB-03</v>
      </c>
      <c r="C23" s="534" t="s">
        <v>339</v>
      </c>
      <c r="D23" s="535"/>
      <c r="E23" s="545"/>
      <c r="F23" s="546"/>
      <c r="G23" s="546"/>
      <c r="H23" s="546"/>
      <c r="I23" s="546"/>
      <c r="J23" s="550"/>
      <c r="K23" s="540">
        <f>COUNTIF(O23:O29,"X")/M29</f>
        <v>0</v>
      </c>
      <c r="L23" s="221" t="str">
        <f t="shared" si="0"/>
        <v>AB-12</v>
      </c>
      <c r="M23" s="534" t="s">
        <v>340</v>
      </c>
      <c r="N23" s="535"/>
      <c r="O23" s="545"/>
      <c r="P23" s="546"/>
      <c r="Q23" s="546"/>
      <c r="R23" s="546"/>
      <c r="S23" s="546"/>
      <c r="T23" s="546"/>
      <c r="U23" s="227"/>
      <c r="V23" s="551" t="str">
        <f t="shared" si="2"/>
        <v>AB-03 4 présence de salmonelle</v>
      </c>
      <c r="W23" s="552"/>
      <c r="X23" s="552"/>
      <c r="Y23" s="552"/>
      <c r="Z23" s="552"/>
      <c r="AA23" s="552"/>
      <c r="AB23" s="553"/>
      <c r="AC23" s="235">
        <f t="array" ref="AC23">SMALL(IF($F$13:$F$61="x",ROW($F$13:$F$61)),ROWS($14:23))</f>
        <v>24</v>
      </c>
      <c r="AD23" s="235" t="str">
        <f t="array" ref="AD23">IF(ISERROR(AC23),SMALL(IF($P$12:$P$63="x",ROW($P$12:$P$63)),ROWS($14:23)-SUM(ISNUMBER($AC$13:AC22)*1)),"")</f>
        <v/>
      </c>
      <c r="AE23" s="235"/>
      <c r="AF23" s="233"/>
      <c r="AG23" s="233"/>
      <c r="AH23" s="233"/>
      <c r="AI23" s="233"/>
      <c r="AJ23" s="233"/>
    </row>
    <row r="24" spans="1:36" ht="12.75" customHeight="1" x14ac:dyDescent="0.25">
      <c r="A24" s="540">
        <f>COUNTIF(E24:E29,"X")/5</f>
        <v>0</v>
      </c>
      <c r="B24" s="221" t="str">
        <f t="shared" si="1"/>
        <v>AB-03</v>
      </c>
      <c r="C24" s="543">
        <v>1</v>
      </c>
      <c r="D24" s="544"/>
      <c r="E24" s="226"/>
      <c r="F24" s="234" t="s">
        <v>334</v>
      </c>
      <c r="G24" s="545"/>
      <c r="H24" s="546"/>
      <c r="I24" s="546"/>
      <c r="J24" s="550"/>
      <c r="K24" s="541"/>
      <c r="L24" s="221" t="str">
        <f t="shared" si="0"/>
        <v>AB-12</v>
      </c>
      <c r="M24" s="543">
        <v>1</v>
      </c>
      <c r="N24" s="544"/>
      <c r="O24" s="226"/>
      <c r="P24" s="226"/>
      <c r="Q24" s="545"/>
      <c r="R24" s="546"/>
      <c r="S24" s="546"/>
      <c r="T24" s="546"/>
      <c r="U24" s="227"/>
      <c r="V24" s="551" t="str">
        <f t="shared" si="2"/>
        <v xml:space="preserve">AB-03 5 </v>
      </c>
      <c r="W24" s="552"/>
      <c r="X24" s="552"/>
      <c r="Y24" s="552"/>
      <c r="Z24" s="552"/>
      <c r="AA24" s="552"/>
      <c r="AB24" s="553"/>
      <c r="AC24" s="235">
        <f t="array" ref="AC24">SMALL(IF($F$13:$F$61="x",ROW($F$13:$F$61)),ROWS($14:24))</f>
        <v>25</v>
      </c>
      <c r="AD24" s="235" t="str">
        <f t="array" ref="AD24">IF(ISERROR(AC24),SMALL(IF($P$12:$P$63="x",ROW($P$12:$P$63)),ROWS($14:24)-SUM(ISNUMBER($AC$13:AC23)*1)),"")</f>
        <v/>
      </c>
      <c r="AE24" s="235"/>
      <c r="AF24" s="233"/>
      <c r="AG24" s="233"/>
      <c r="AH24" s="233"/>
      <c r="AI24" s="233"/>
      <c r="AJ24" s="233"/>
    </row>
    <row r="25" spans="1:36" ht="12.75" customHeight="1" x14ac:dyDescent="0.25">
      <c r="A25" s="541"/>
      <c r="B25" s="221" t="str">
        <f t="shared" si="1"/>
        <v>AB-03</v>
      </c>
      <c r="C25" s="543">
        <v>2</v>
      </c>
      <c r="D25" s="544"/>
      <c r="E25" s="226"/>
      <c r="F25" s="234" t="s">
        <v>334</v>
      </c>
      <c r="G25" s="545"/>
      <c r="H25" s="546"/>
      <c r="I25" s="546"/>
      <c r="J25" s="550"/>
      <c r="K25" s="541"/>
      <c r="L25" s="221" t="str">
        <f t="shared" si="0"/>
        <v>AB-12</v>
      </c>
      <c r="M25" s="543">
        <v>2</v>
      </c>
      <c r="N25" s="544"/>
      <c r="O25" s="226"/>
      <c r="P25" s="226" t="s">
        <v>334</v>
      </c>
      <c r="Q25" s="545" t="s">
        <v>341</v>
      </c>
      <c r="R25" s="546"/>
      <c r="S25" s="546"/>
      <c r="T25" s="546"/>
      <c r="U25" s="227"/>
      <c r="V25" s="551" t="str">
        <f t="shared" si="2"/>
        <v xml:space="preserve">AB-03 6 </v>
      </c>
      <c r="W25" s="552"/>
      <c r="X25" s="552"/>
      <c r="Y25" s="552"/>
      <c r="Z25" s="552"/>
      <c r="AA25" s="552"/>
      <c r="AB25" s="553"/>
      <c r="AC25" s="235">
        <f t="array" ref="AC25">SMALL(IF($F$13:$F$61="x",ROW($F$13:$F$61)),ROWS($14:25))</f>
        <v>26</v>
      </c>
      <c r="AD25" s="235" t="str">
        <f t="array" ref="AD25">IF(ISERROR(AC25),SMALL(IF($P$12:$P$63="x",ROW($P$12:$P$63)),ROWS($14:25)-SUM(ISNUMBER($AC$13:AC24)*1)),"")</f>
        <v/>
      </c>
      <c r="AE25" s="235"/>
      <c r="AF25" s="233"/>
      <c r="AG25" s="233"/>
      <c r="AH25" s="233"/>
      <c r="AI25" s="233"/>
      <c r="AJ25" s="233"/>
    </row>
    <row r="26" spans="1:36" ht="12.75" customHeight="1" x14ac:dyDescent="0.25">
      <c r="A26" s="541"/>
      <c r="B26" s="221" t="str">
        <f t="shared" si="1"/>
        <v>AB-03</v>
      </c>
      <c r="C26" s="543">
        <v>3</v>
      </c>
      <c r="D26" s="544"/>
      <c r="E26" s="226"/>
      <c r="F26" s="234" t="s">
        <v>334</v>
      </c>
      <c r="G26" s="545"/>
      <c r="H26" s="546"/>
      <c r="I26" s="546"/>
      <c r="J26" s="550"/>
      <c r="K26" s="541"/>
      <c r="L26" s="221" t="str">
        <f t="shared" si="0"/>
        <v>AB-12</v>
      </c>
      <c r="M26" s="543">
        <v>3</v>
      </c>
      <c r="N26" s="544"/>
      <c r="O26" s="226"/>
      <c r="P26" s="226"/>
      <c r="Q26" s="545"/>
      <c r="R26" s="546"/>
      <c r="S26" s="546"/>
      <c r="T26" s="546"/>
      <c r="U26" s="227"/>
      <c r="V26" s="551" t="str">
        <f t="shared" si="2"/>
        <v xml:space="preserve">AB-03 AB-04 </v>
      </c>
      <c r="W26" s="552"/>
      <c r="X26" s="552"/>
      <c r="Y26" s="552"/>
      <c r="Z26" s="552"/>
      <c r="AA26" s="552"/>
      <c r="AB26" s="553"/>
      <c r="AC26" s="235">
        <f t="array" ref="AC26">SMALL(IF($F$13:$F$61="x",ROW($F$13:$F$61)),ROWS($14:26))</f>
        <v>27</v>
      </c>
      <c r="AD26" s="235" t="str">
        <f t="array" ref="AD26">IF(ISERROR(AC26),SMALL(IF($P$12:$P$63="x",ROW($P$12:$P$63)),ROWS($14:26)-SUM(ISNUMBER($AC$13:AC25)*1)),"")</f>
        <v/>
      </c>
      <c r="AE26" s="235"/>
      <c r="AF26" s="233"/>
      <c r="AG26" s="233"/>
      <c r="AH26" s="233"/>
      <c r="AI26" s="233"/>
      <c r="AJ26" s="233"/>
    </row>
    <row r="27" spans="1:36" ht="12.75" customHeight="1" x14ac:dyDescent="0.25">
      <c r="A27" s="541"/>
      <c r="B27" s="221" t="str">
        <f t="shared" si="1"/>
        <v>AB-03</v>
      </c>
      <c r="C27" s="543">
        <v>4</v>
      </c>
      <c r="D27" s="544"/>
      <c r="E27" s="226"/>
      <c r="F27" s="234" t="s">
        <v>334</v>
      </c>
      <c r="G27" s="545" t="s">
        <v>342</v>
      </c>
      <c r="H27" s="546"/>
      <c r="I27" s="546"/>
      <c r="J27" s="550"/>
      <c r="K27" s="541"/>
      <c r="L27" s="221" t="str">
        <f t="shared" si="0"/>
        <v>AB-12</v>
      </c>
      <c r="M27" s="543">
        <v>4</v>
      </c>
      <c r="N27" s="544"/>
      <c r="O27" s="226"/>
      <c r="P27" s="226"/>
      <c r="Q27" s="545"/>
      <c r="R27" s="546"/>
      <c r="S27" s="546"/>
      <c r="T27" s="546"/>
      <c r="U27" s="227"/>
      <c r="V27" s="551" t="str">
        <f t="shared" si="2"/>
        <v xml:space="preserve">AB-03 1 </v>
      </c>
      <c r="W27" s="552"/>
      <c r="X27" s="552"/>
      <c r="Y27" s="552"/>
      <c r="Z27" s="552"/>
      <c r="AA27" s="552"/>
      <c r="AB27" s="553"/>
      <c r="AC27" s="235">
        <f t="array" ref="AC27">SMALL(IF($F$13:$F$61="x",ROW($F$13:$F$61)),ROWS($14:27))</f>
        <v>28</v>
      </c>
      <c r="AD27" s="235" t="str">
        <f t="array" ref="AD27">IF(ISERROR(AC27),SMALL(IF($P$12:$P$63="x",ROW($P$12:$P$63)),ROWS($14:27)-SUM(ISNUMBER($AC$13:AC26)*1)),"")</f>
        <v/>
      </c>
      <c r="AE27" s="235"/>
      <c r="AF27" s="233"/>
      <c r="AG27" s="233"/>
      <c r="AH27" s="233"/>
      <c r="AI27" s="233"/>
      <c r="AJ27" s="233"/>
    </row>
    <row r="28" spans="1:36" ht="12.75" customHeight="1" x14ac:dyDescent="0.25">
      <c r="A28" s="541"/>
      <c r="B28" s="221" t="str">
        <f t="shared" si="1"/>
        <v>AB-03</v>
      </c>
      <c r="C28" s="543">
        <v>5</v>
      </c>
      <c r="D28" s="544"/>
      <c r="E28" s="226"/>
      <c r="F28" s="234" t="s">
        <v>334</v>
      </c>
      <c r="G28" s="545"/>
      <c r="H28" s="546"/>
      <c r="I28" s="546"/>
      <c r="J28" s="550"/>
      <c r="K28" s="541"/>
      <c r="L28" s="221" t="str">
        <f t="shared" si="0"/>
        <v>AB-12</v>
      </c>
      <c r="M28" s="543">
        <v>5</v>
      </c>
      <c r="N28" s="544"/>
      <c r="O28" s="226"/>
      <c r="P28" s="226"/>
      <c r="Q28" s="545"/>
      <c r="R28" s="546"/>
      <c r="S28" s="546"/>
      <c r="T28" s="546"/>
      <c r="U28" s="227"/>
      <c r="V28" s="551" t="str">
        <f t="shared" si="2"/>
        <v xml:space="preserve">AB-03 2 </v>
      </c>
      <c r="W28" s="552"/>
      <c r="X28" s="552"/>
      <c r="Y28" s="552"/>
      <c r="Z28" s="552"/>
      <c r="AA28" s="552"/>
      <c r="AB28" s="553"/>
      <c r="AC28" s="235">
        <f t="array" ref="AC28">SMALL(IF($F$13:$F$61="x",ROW($F$13:$F$61)),ROWS($14:28))</f>
        <v>29</v>
      </c>
      <c r="AD28" s="235" t="str">
        <f t="array" ref="AD28">IF(ISERROR(AC28),SMALL(IF($P$12:$P$63="x",ROW($P$12:$P$63)),ROWS($14:28)-SUM(ISNUMBER($AC$13:AC27)*1)),"")</f>
        <v/>
      </c>
      <c r="AE28" s="235"/>
      <c r="AF28" s="233"/>
      <c r="AG28" s="233"/>
      <c r="AH28" s="233"/>
      <c r="AI28" s="233"/>
      <c r="AJ28" s="233"/>
    </row>
    <row r="29" spans="1:36" ht="12.75" customHeight="1" x14ac:dyDescent="0.25">
      <c r="A29" s="541"/>
      <c r="B29" s="221" t="str">
        <f t="shared" si="1"/>
        <v>AB-03</v>
      </c>
      <c r="C29" s="543">
        <v>6</v>
      </c>
      <c r="D29" s="544"/>
      <c r="E29" s="226"/>
      <c r="F29" s="234" t="s">
        <v>334</v>
      </c>
      <c r="G29" s="545"/>
      <c r="H29" s="546"/>
      <c r="I29" s="546"/>
      <c r="J29" s="550"/>
      <c r="K29" s="542"/>
      <c r="L29" s="221" t="str">
        <f t="shared" si="0"/>
        <v>AB-12</v>
      </c>
      <c r="M29" s="543">
        <v>6</v>
      </c>
      <c r="N29" s="544"/>
      <c r="O29" s="226"/>
      <c r="P29" s="226"/>
      <c r="Q29" s="545"/>
      <c r="R29" s="546"/>
      <c r="S29" s="546"/>
      <c r="T29" s="546"/>
      <c r="U29" s="227"/>
      <c r="V29" s="551" t="str">
        <f t="shared" si="2"/>
        <v xml:space="preserve">AB-05 5 </v>
      </c>
      <c r="W29" s="552"/>
      <c r="X29" s="552"/>
      <c r="Y29" s="552"/>
      <c r="Z29" s="552"/>
      <c r="AA29" s="552"/>
      <c r="AB29" s="553"/>
      <c r="AC29" s="235">
        <f t="array" ref="AC29">SMALL(IF($F$13:$F$61="x",ROW($F$13:$F$61)),ROWS($14:29))</f>
        <v>37</v>
      </c>
      <c r="AD29" s="235" t="str">
        <f t="array" ref="AD29">IF(ISERROR(AC29),SMALL(IF($P$12:$P$63="x",ROW($P$12:$P$63)),ROWS($14:29)-SUM(ISNUMBER($AC$13:AC28)*1)),"")</f>
        <v/>
      </c>
      <c r="AE29" s="235"/>
      <c r="AF29" s="233"/>
      <c r="AG29" s="233"/>
      <c r="AH29" s="233"/>
      <c r="AI29" s="233"/>
      <c r="AJ29" s="233"/>
    </row>
    <row r="30" spans="1:36" ht="12.75" customHeight="1" x14ac:dyDescent="0.25">
      <c r="B30" s="221" t="str">
        <f t="shared" si="1"/>
        <v>AB-04</v>
      </c>
      <c r="C30" s="534" t="s">
        <v>343</v>
      </c>
      <c r="D30" s="535"/>
      <c r="E30" s="545"/>
      <c r="F30" s="546"/>
      <c r="G30" s="546"/>
      <c r="H30" s="546"/>
      <c r="I30" s="546"/>
      <c r="J30" s="550"/>
      <c r="K30" s="540">
        <f>COUNTIF(O30:O35,"X")/M35</f>
        <v>0</v>
      </c>
      <c r="L30" s="221" t="str">
        <f t="shared" si="0"/>
        <v>AB-13</v>
      </c>
      <c r="M30" s="534" t="s">
        <v>344</v>
      </c>
      <c r="N30" s="535"/>
      <c r="O30" s="545"/>
      <c r="P30" s="546"/>
      <c r="Q30" s="546"/>
      <c r="R30" s="546"/>
      <c r="S30" s="546"/>
      <c r="T30" s="546"/>
      <c r="U30" s="227"/>
      <c r="V30" s="551" t="str">
        <f t="shared" si="2"/>
        <v>AB-10 2 blabla</v>
      </c>
      <c r="W30" s="552"/>
      <c r="X30" s="552"/>
      <c r="Y30" s="552"/>
      <c r="Z30" s="552"/>
      <c r="AA30" s="552"/>
      <c r="AB30" s="553"/>
      <c r="AC30" s="235" t="e">
        <f t="array" ref="AC30">SMALL(IF($F$13:$F$61="x",ROW($F$13:$F$61)),ROWS($14:30))</f>
        <v>#NUM!</v>
      </c>
      <c r="AD30" s="235">
        <f t="array" ref="AD30">IF(ISERROR(AC30),SMALL(IF($P$12:$P$63="x",ROW($P$12:$P$63)),ROWS($14:30)-SUM(ISNUMBER($AC$13:AC29)*1)),"")</f>
        <v>13</v>
      </c>
      <c r="AE30" s="235"/>
      <c r="AF30" s="233"/>
      <c r="AG30" s="233"/>
      <c r="AH30" s="233"/>
      <c r="AI30" s="233"/>
      <c r="AJ30" s="233"/>
    </row>
    <row r="31" spans="1:36" ht="12.75" customHeight="1" thickBot="1" x14ac:dyDescent="0.3">
      <c r="A31" s="540">
        <f>COUNTIF(E31:E34,"X")/4</f>
        <v>0</v>
      </c>
      <c r="B31" s="221" t="str">
        <f t="shared" si="1"/>
        <v>AB-04</v>
      </c>
      <c r="C31" s="543">
        <v>1</v>
      </c>
      <c r="D31" s="544"/>
      <c r="E31" s="226"/>
      <c r="F31" s="226"/>
      <c r="G31" s="545"/>
      <c r="H31" s="546"/>
      <c r="I31" s="546"/>
      <c r="J31" s="550"/>
      <c r="K31" s="541"/>
      <c r="L31" s="221" t="str">
        <f t="shared" si="0"/>
        <v>AB-13</v>
      </c>
      <c r="M31" s="543">
        <v>1</v>
      </c>
      <c r="N31" s="544"/>
      <c r="O31" s="226"/>
      <c r="P31" s="226"/>
      <c r="Q31" s="545"/>
      <c r="R31" s="546"/>
      <c r="S31" s="546"/>
      <c r="T31" s="550"/>
      <c r="U31" s="227"/>
      <c r="V31" s="563" t="str">
        <f t="shared" si="2"/>
        <v>AB-12 2 test</v>
      </c>
      <c r="W31" s="564"/>
      <c r="X31" s="564"/>
      <c r="Y31" s="564"/>
      <c r="Z31" s="564"/>
      <c r="AA31" s="564"/>
      <c r="AB31" s="565"/>
      <c r="AC31" s="235" t="e">
        <f t="array" ref="AC31">SMALL(IF($F$13:$F$61="x",ROW($F$13:$F$61)),ROWS($14:31))</f>
        <v>#NUM!</v>
      </c>
      <c r="AD31" s="235">
        <f t="array" ref="AD31">IF(ISERROR(AC31),SMALL(IF($P$12:$P$63="x",ROW($P$12:$P$63)),ROWS($14:31)-SUM(ISNUMBER($AC$13:AC30)*1)),"")</f>
        <v>25</v>
      </c>
      <c r="AE31" s="235"/>
      <c r="AF31" s="233"/>
      <c r="AG31" s="233"/>
      <c r="AH31" s="233"/>
      <c r="AI31" s="233"/>
      <c r="AJ31" s="233"/>
    </row>
    <row r="32" spans="1:36" ht="12.75" customHeight="1" x14ac:dyDescent="0.25">
      <c r="A32" s="541"/>
      <c r="B32" s="221" t="str">
        <f t="shared" si="1"/>
        <v>AB-04</v>
      </c>
      <c r="C32" s="543">
        <v>2</v>
      </c>
      <c r="D32" s="544"/>
      <c r="E32" s="226"/>
      <c r="F32" s="226"/>
      <c r="G32" s="545"/>
      <c r="H32" s="546"/>
      <c r="I32" s="546"/>
      <c r="J32" s="550"/>
      <c r="K32" s="541"/>
      <c r="L32" s="221" t="str">
        <f t="shared" si="0"/>
        <v>AB-13</v>
      </c>
      <c r="M32" s="543">
        <v>2</v>
      </c>
      <c r="N32" s="544"/>
      <c r="O32" s="226"/>
      <c r="P32" s="226"/>
      <c r="Q32" s="545"/>
      <c r="R32" s="546"/>
      <c r="S32" s="546"/>
      <c r="T32" s="550"/>
      <c r="U32" s="227"/>
      <c r="AC32" s="235"/>
      <c r="AD32" s="235"/>
      <c r="AE32" s="235"/>
    </row>
    <row r="33" spans="1:21" ht="12.75" customHeight="1" x14ac:dyDescent="0.25">
      <c r="A33" s="541"/>
      <c r="B33" s="221" t="str">
        <f t="shared" si="1"/>
        <v>AB-04</v>
      </c>
      <c r="C33" s="543">
        <v>3</v>
      </c>
      <c r="D33" s="544"/>
      <c r="E33" s="226"/>
      <c r="F33" s="226"/>
      <c r="G33" s="545"/>
      <c r="H33" s="546"/>
      <c r="I33" s="546"/>
      <c r="J33" s="550"/>
      <c r="K33" s="541"/>
      <c r="L33" s="221" t="str">
        <f t="shared" si="0"/>
        <v>AB-13</v>
      </c>
      <c r="M33" s="543">
        <v>3</v>
      </c>
      <c r="N33" s="544"/>
      <c r="O33" s="226"/>
      <c r="P33" s="226"/>
      <c r="Q33" s="545"/>
      <c r="R33" s="546"/>
      <c r="S33" s="546"/>
      <c r="T33" s="550"/>
      <c r="U33" s="227"/>
    </row>
    <row r="34" spans="1:21" ht="12.75" customHeight="1" x14ac:dyDescent="0.25">
      <c r="A34" s="541"/>
      <c r="B34" s="221" t="str">
        <f t="shared" si="1"/>
        <v>AB-04</v>
      </c>
      <c r="C34" s="543">
        <v>4</v>
      </c>
      <c r="D34" s="544"/>
      <c r="E34" s="226"/>
      <c r="F34" s="228"/>
      <c r="G34" s="545"/>
      <c r="H34" s="546"/>
      <c r="I34" s="546"/>
      <c r="J34" s="550"/>
      <c r="K34" s="541"/>
      <c r="L34" s="221" t="str">
        <f t="shared" si="0"/>
        <v>AB-13</v>
      </c>
      <c r="M34" s="543">
        <v>4</v>
      </c>
      <c r="N34" s="544"/>
      <c r="O34" s="226"/>
      <c r="P34" s="226"/>
      <c r="Q34" s="545"/>
      <c r="R34" s="546"/>
      <c r="S34" s="546"/>
      <c r="T34" s="550"/>
      <c r="U34" s="227"/>
    </row>
    <row r="35" spans="1:21" ht="12.75" customHeight="1" x14ac:dyDescent="0.25">
      <c r="B35" s="221" t="str">
        <f t="shared" si="1"/>
        <v>AB-05</v>
      </c>
      <c r="C35" s="534" t="s">
        <v>345</v>
      </c>
      <c r="D35" s="535"/>
      <c r="E35" s="545"/>
      <c r="F35" s="546"/>
      <c r="G35" s="546"/>
      <c r="H35" s="546"/>
      <c r="I35" s="546"/>
      <c r="J35" s="550"/>
      <c r="K35" s="541"/>
      <c r="L35" s="221" t="str">
        <f t="shared" si="0"/>
        <v>AB-13</v>
      </c>
      <c r="M35" s="543">
        <v>5</v>
      </c>
      <c r="N35" s="544"/>
      <c r="O35" s="226"/>
      <c r="P35" s="226"/>
      <c r="Q35" s="545"/>
      <c r="R35" s="546"/>
      <c r="S35" s="546"/>
      <c r="T35" s="550"/>
      <c r="U35" s="227"/>
    </row>
    <row r="36" spans="1:21" ht="12.75" customHeight="1" x14ac:dyDescent="0.25">
      <c r="A36" s="540">
        <f>COUNTIF(E36:E40,"X")/5</f>
        <v>0</v>
      </c>
      <c r="B36" s="221" t="str">
        <f t="shared" si="1"/>
        <v>AB-05</v>
      </c>
      <c r="C36" s="543">
        <v>1</v>
      </c>
      <c r="D36" s="544"/>
      <c r="E36" s="226"/>
      <c r="F36" s="226"/>
      <c r="G36" s="545"/>
      <c r="H36" s="546"/>
      <c r="I36" s="546"/>
      <c r="J36" s="550"/>
      <c r="L36" s="221" t="str">
        <f t="shared" si="0"/>
        <v>AB-14</v>
      </c>
      <c r="M36" s="534" t="s">
        <v>346</v>
      </c>
      <c r="N36" s="535"/>
      <c r="O36" s="566"/>
      <c r="P36" s="567"/>
      <c r="Q36" s="567"/>
      <c r="R36" s="567"/>
      <c r="S36" s="567"/>
      <c r="T36" s="567"/>
      <c r="U36" s="230"/>
    </row>
    <row r="37" spans="1:21" ht="12.75" customHeight="1" x14ac:dyDescent="0.25">
      <c r="A37" s="541"/>
      <c r="B37" s="221" t="str">
        <f t="shared" si="1"/>
        <v>AB-05</v>
      </c>
      <c r="C37" s="543">
        <v>2</v>
      </c>
      <c r="D37" s="544"/>
      <c r="E37" s="226"/>
      <c r="F37" s="234" t="s">
        <v>334</v>
      </c>
      <c r="G37" s="545"/>
      <c r="H37" s="546"/>
      <c r="I37" s="546"/>
      <c r="J37" s="550"/>
      <c r="K37" s="540">
        <f>COUNTIF(O37:O41,"X")/M41</f>
        <v>0</v>
      </c>
      <c r="L37" s="221" t="str">
        <f t="shared" si="0"/>
        <v>AB-14</v>
      </c>
      <c r="M37" s="543">
        <v>1</v>
      </c>
      <c r="N37" s="544"/>
      <c r="O37" s="226"/>
      <c r="P37" s="226"/>
      <c r="Q37" s="545"/>
      <c r="R37" s="546"/>
      <c r="S37" s="546"/>
      <c r="T37" s="550"/>
      <c r="U37" s="227"/>
    </row>
    <row r="38" spans="1:21" ht="12.75" customHeight="1" x14ac:dyDescent="0.25">
      <c r="A38" s="541"/>
      <c r="B38" s="221" t="str">
        <f t="shared" si="1"/>
        <v>AB-05</v>
      </c>
      <c r="C38" s="543">
        <v>3</v>
      </c>
      <c r="D38" s="544"/>
      <c r="E38" s="226"/>
      <c r="F38" s="226"/>
      <c r="G38" s="545"/>
      <c r="H38" s="546"/>
      <c r="I38" s="546"/>
      <c r="J38" s="550"/>
      <c r="K38" s="541"/>
      <c r="L38" s="221" t="str">
        <f t="shared" si="0"/>
        <v>AB-14</v>
      </c>
      <c r="M38" s="543">
        <v>2</v>
      </c>
      <c r="N38" s="544"/>
      <c r="O38" s="226"/>
      <c r="P38" s="226"/>
      <c r="Q38" s="545"/>
      <c r="R38" s="546"/>
      <c r="S38" s="546"/>
      <c r="T38" s="550"/>
      <c r="U38" s="227"/>
    </row>
    <row r="39" spans="1:21" ht="12.75" customHeight="1" x14ac:dyDescent="0.25">
      <c r="A39" s="541"/>
      <c r="B39" s="221" t="str">
        <f t="shared" si="1"/>
        <v>AB-05</v>
      </c>
      <c r="C39" s="543">
        <v>4</v>
      </c>
      <c r="D39" s="544"/>
      <c r="E39" s="226"/>
      <c r="F39" s="226"/>
      <c r="G39" s="545"/>
      <c r="H39" s="546"/>
      <c r="I39" s="546"/>
      <c r="J39" s="550"/>
      <c r="K39" s="541"/>
      <c r="L39" s="221" t="str">
        <f t="shared" si="0"/>
        <v>AB-14</v>
      </c>
      <c r="M39" s="543">
        <v>3</v>
      </c>
      <c r="N39" s="544"/>
      <c r="O39" s="226"/>
      <c r="P39" s="226"/>
      <c r="Q39" s="545"/>
      <c r="R39" s="546"/>
      <c r="S39" s="546"/>
      <c r="T39" s="550"/>
      <c r="U39" s="227"/>
    </row>
    <row r="40" spans="1:21" ht="12.75" customHeight="1" x14ac:dyDescent="0.25">
      <c r="A40" s="541"/>
      <c r="B40" s="221" t="str">
        <f t="shared" si="1"/>
        <v>AB-05</v>
      </c>
      <c r="C40" s="543">
        <v>5</v>
      </c>
      <c r="D40" s="544"/>
      <c r="E40" s="226"/>
      <c r="F40" s="228"/>
      <c r="G40" s="545"/>
      <c r="H40" s="546"/>
      <c r="I40" s="546"/>
      <c r="J40" s="550"/>
      <c r="K40" s="541"/>
      <c r="L40" s="221" t="str">
        <f t="shared" si="0"/>
        <v>AB-14</v>
      </c>
      <c r="M40" s="543">
        <v>4</v>
      </c>
      <c r="N40" s="544"/>
      <c r="O40" s="226"/>
      <c r="P40" s="226"/>
      <c r="Q40" s="545"/>
      <c r="R40" s="546"/>
      <c r="S40" s="546"/>
      <c r="T40" s="550"/>
      <c r="U40" s="227"/>
    </row>
    <row r="41" spans="1:21" ht="12.75" customHeight="1" x14ac:dyDescent="0.25">
      <c r="B41" s="221" t="str">
        <f t="shared" si="1"/>
        <v>AB-06</v>
      </c>
      <c r="C41" s="534" t="s">
        <v>347</v>
      </c>
      <c r="D41" s="535"/>
      <c r="E41" s="545"/>
      <c r="F41" s="546"/>
      <c r="G41" s="546"/>
      <c r="H41" s="546"/>
      <c r="I41" s="546"/>
      <c r="J41" s="550"/>
      <c r="K41" s="541"/>
      <c r="L41" s="221" t="str">
        <f t="shared" si="0"/>
        <v>AB-14</v>
      </c>
      <c r="M41" s="543">
        <v>5</v>
      </c>
      <c r="N41" s="544"/>
      <c r="O41" s="226"/>
      <c r="P41" s="226"/>
      <c r="Q41" s="545"/>
      <c r="R41" s="546"/>
      <c r="S41" s="546"/>
      <c r="T41" s="550"/>
      <c r="U41" s="227"/>
    </row>
    <row r="42" spans="1:21" ht="12.75" customHeight="1" x14ac:dyDescent="0.25">
      <c r="A42" s="540">
        <f>COUNTIF(E42:E46,"X")/5</f>
        <v>0</v>
      </c>
      <c r="B42" s="221" t="str">
        <f t="shared" si="1"/>
        <v>AB-06</v>
      </c>
      <c r="C42" s="543">
        <v>1</v>
      </c>
      <c r="D42" s="544"/>
      <c r="E42" s="226"/>
      <c r="F42" s="226"/>
      <c r="G42" s="545"/>
      <c r="H42" s="546"/>
      <c r="I42" s="546"/>
      <c r="J42" s="550"/>
      <c r="L42" s="221" t="str">
        <f t="shared" si="0"/>
        <v>AB-15</v>
      </c>
      <c r="M42" s="534" t="s">
        <v>348</v>
      </c>
      <c r="N42" s="535"/>
      <c r="O42" s="566"/>
      <c r="P42" s="567"/>
      <c r="Q42" s="567"/>
      <c r="R42" s="567"/>
      <c r="S42" s="567"/>
      <c r="T42" s="567"/>
      <c r="U42" s="230"/>
    </row>
    <row r="43" spans="1:21" ht="12.75" customHeight="1" x14ac:dyDescent="0.25">
      <c r="A43" s="541"/>
      <c r="B43" s="221" t="str">
        <f t="shared" si="1"/>
        <v>AB-06</v>
      </c>
      <c r="C43" s="543">
        <v>2</v>
      </c>
      <c r="D43" s="544"/>
      <c r="E43" s="226"/>
      <c r="F43" s="226"/>
      <c r="G43" s="545"/>
      <c r="H43" s="546"/>
      <c r="I43" s="546"/>
      <c r="J43" s="550"/>
      <c r="K43" s="540">
        <f>COUNTIF(O43:O46,"X")/M46</f>
        <v>0</v>
      </c>
      <c r="L43" s="221" t="str">
        <f t="shared" si="0"/>
        <v>AB-15</v>
      </c>
      <c r="M43" s="543">
        <v>1</v>
      </c>
      <c r="N43" s="544"/>
      <c r="O43" s="226"/>
      <c r="P43" s="226"/>
      <c r="Q43" s="545"/>
      <c r="R43" s="546"/>
      <c r="S43" s="546"/>
      <c r="T43" s="550"/>
      <c r="U43" s="227"/>
    </row>
    <row r="44" spans="1:21" ht="12.75" customHeight="1" x14ac:dyDescent="0.25">
      <c r="A44" s="541"/>
      <c r="B44" s="221" t="str">
        <f t="shared" si="1"/>
        <v>AB-06</v>
      </c>
      <c r="C44" s="543">
        <v>3</v>
      </c>
      <c r="D44" s="544"/>
      <c r="E44" s="226"/>
      <c r="F44" s="226"/>
      <c r="G44" s="545"/>
      <c r="H44" s="546"/>
      <c r="I44" s="546"/>
      <c r="J44" s="550"/>
      <c r="K44" s="541"/>
      <c r="L44" s="221" t="str">
        <f t="shared" si="0"/>
        <v>AB-15</v>
      </c>
      <c r="M44" s="543">
        <v>2</v>
      </c>
      <c r="N44" s="544"/>
      <c r="O44" s="226"/>
      <c r="P44" s="226"/>
      <c r="Q44" s="545"/>
      <c r="R44" s="546"/>
      <c r="S44" s="546"/>
      <c r="T44" s="550"/>
      <c r="U44" s="227"/>
    </row>
    <row r="45" spans="1:21" ht="12.75" customHeight="1" x14ac:dyDescent="0.25">
      <c r="A45" s="541"/>
      <c r="B45" s="221" t="str">
        <f t="shared" si="1"/>
        <v>AB-06</v>
      </c>
      <c r="C45" s="543">
        <v>4</v>
      </c>
      <c r="D45" s="544"/>
      <c r="E45" s="226"/>
      <c r="F45" s="226"/>
      <c r="G45" s="545"/>
      <c r="H45" s="546"/>
      <c r="I45" s="546"/>
      <c r="J45" s="550"/>
      <c r="K45" s="541"/>
      <c r="L45" s="221" t="str">
        <f t="shared" si="0"/>
        <v>AB-15</v>
      </c>
      <c r="M45" s="543">
        <v>3</v>
      </c>
      <c r="N45" s="544"/>
      <c r="O45" s="226"/>
      <c r="P45" s="226"/>
      <c r="Q45" s="545"/>
      <c r="R45" s="546"/>
      <c r="S45" s="546"/>
      <c r="T45" s="550"/>
      <c r="U45" s="227"/>
    </row>
    <row r="46" spans="1:21" ht="12.75" customHeight="1" x14ac:dyDescent="0.25">
      <c r="A46" s="541"/>
      <c r="B46" s="221" t="str">
        <f t="shared" si="1"/>
        <v>AB-06</v>
      </c>
      <c r="C46" s="543">
        <v>5</v>
      </c>
      <c r="D46" s="544"/>
      <c r="E46" s="226"/>
      <c r="F46" s="228"/>
      <c r="G46" s="545"/>
      <c r="H46" s="546"/>
      <c r="I46" s="546"/>
      <c r="J46" s="550"/>
      <c r="K46" s="541"/>
      <c r="L46" s="221" t="str">
        <f t="shared" si="0"/>
        <v>AB-15</v>
      </c>
      <c r="M46" s="543">
        <v>4</v>
      </c>
      <c r="N46" s="544"/>
      <c r="O46" s="226"/>
      <c r="P46" s="226"/>
      <c r="Q46" s="545"/>
      <c r="R46" s="546"/>
      <c r="S46" s="546"/>
      <c r="T46" s="550"/>
      <c r="U46" s="227"/>
    </row>
    <row r="47" spans="1:21" ht="12.75" customHeight="1" x14ac:dyDescent="0.25">
      <c r="B47" s="221" t="str">
        <f t="shared" si="1"/>
        <v>AB-07</v>
      </c>
      <c r="C47" s="534" t="s">
        <v>349</v>
      </c>
      <c r="D47" s="535"/>
      <c r="E47" s="545"/>
      <c r="F47" s="546"/>
      <c r="G47" s="546"/>
      <c r="H47" s="546"/>
      <c r="I47" s="546"/>
      <c r="J47" s="550"/>
      <c r="L47" s="221" t="str">
        <f t="shared" si="0"/>
        <v>AB-16</v>
      </c>
      <c r="M47" s="534" t="s">
        <v>350</v>
      </c>
      <c r="N47" s="535"/>
      <c r="O47" s="537"/>
      <c r="P47" s="538"/>
      <c r="Q47" s="538"/>
      <c r="R47" s="538"/>
      <c r="S47" s="538"/>
      <c r="T47" s="539"/>
      <c r="U47" s="225"/>
    </row>
    <row r="48" spans="1:21" ht="12.75" customHeight="1" x14ac:dyDescent="0.25">
      <c r="A48" s="540">
        <f>COUNTIF(E48:E50,"X")/3</f>
        <v>0</v>
      </c>
      <c r="B48" s="221" t="str">
        <f t="shared" si="1"/>
        <v>AB-07</v>
      </c>
      <c r="C48" s="543">
        <v>1</v>
      </c>
      <c r="D48" s="544"/>
      <c r="E48" s="226"/>
      <c r="F48" s="226"/>
      <c r="G48" s="545"/>
      <c r="H48" s="546"/>
      <c r="I48" s="546"/>
      <c r="J48" s="550"/>
      <c r="K48" s="540">
        <f>COUNTIF(O48:O52,"X")/M52</f>
        <v>0</v>
      </c>
      <c r="L48" s="221" t="str">
        <f t="shared" si="0"/>
        <v>AB-16</v>
      </c>
      <c r="M48" s="568">
        <v>1</v>
      </c>
      <c r="N48" s="568"/>
      <c r="O48" s="226"/>
      <c r="P48" s="226"/>
      <c r="Q48" s="569"/>
      <c r="R48" s="569"/>
      <c r="S48" s="569"/>
      <c r="T48" s="569"/>
      <c r="U48" s="227"/>
    </row>
    <row r="49" spans="1:21" ht="12.75" customHeight="1" x14ac:dyDescent="0.25">
      <c r="A49" s="541"/>
      <c r="B49" s="221" t="str">
        <f t="shared" si="1"/>
        <v>AB-07</v>
      </c>
      <c r="C49" s="543">
        <v>2</v>
      </c>
      <c r="D49" s="544"/>
      <c r="E49" s="226"/>
      <c r="F49" s="226"/>
      <c r="G49" s="545"/>
      <c r="H49" s="546"/>
      <c r="I49" s="546"/>
      <c r="J49" s="550"/>
      <c r="K49" s="541"/>
      <c r="L49" s="221" t="str">
        <f t="shared" si="0"/>
        <v>AB-16</v>
      </c>
      <c r="M49" s="568">
        <v>2</v>
      </c>
      <c r="N49" s="568"/>
      <c r="O49" s="226"/>
      <c r="P49" s="226"/>
      <c r="Q49" s="569"/>
      <c r="R49" s="569"/>
      <c r="S49" s="569"/>
      <c r="T49" s="569"/>
      <c r="U49" s="227"/>
    </row>
    <row r="50" spans="1:21" ht="12.6" customHeight="1" x14ac:dyDescent="0.25">
      <c r="A50" s="541"/>
      <c r="B50" s="221" t="str">
        <f t="shared" si="1"/>
        <v>AB-07</v>
      </c>
      <c r="C50" s="543">
        <v>3</v>
      </c>
      <c r="D50" s="544"/>
      <c r="E50" s="231"/>
      <c r="F50" s="231"/>
      <c r="G50" s="545"/>
      <c r="H50" s="546"/>
      <c r="I50" s="546"/>
      <c r="J50" s="550"/>
      <c r="K50" s="541"/>
      <c r="L50" s="221" t="str">
        <f t="shared" si="0"/>
        <v>AB-16</v>
      </c>
      <c r="M50" s="568">
        <v>3</v>
      </c>
      <c r="N50" s="568"/>
      <c r="O50" s="226"/>
      <c r="P50" s="226"/>
      <c r="Q50" s="569"/>
      <c r="R50" s="569"/>
      <c r="S50" s="569"/>
      <c r="T50" s="569"/>
      <c r="U50" s="227"/>
    </row>
    <row r="51" spans="1:21" ht="12.6" customHeight="1" x14ac:dyDescent="0.25">
      <c r="B51" s="221" t="str">
        <f t="shared" si="1"/>
        <v>AB-08</v>
      </c>
      <c r="C51" s="534" t="s">
        <v>351</v>
      </c>
      <c r="D51" s="535"/>
      <c r="E51" s="545"/>
      <c r="F51" s="546"/>
      <c r="G51" s="546"/>
      <c r="H51" s="546"/>
      <c r="I51" s="546"/>
      <c r="J51" s="550"/>
      <c r="K51" s="541"/>
      <c r="L51" s="221" t="str">
        <f t="shared" si="0"/>
        <v>AB-16</v>
      </c>
      <c r="M51" s="568">
        <v>4</v>
      </c>
      <c r="N51" s="568"/>
      <c r="O51" s="226"/>
      <c r="P51" s="226"/>
      <c r="Q51" s="569"/>
      <c r="R51" s="569"/>
      <c r="S51" s="569"/>
      <c r="T51" s="569"/>
      <c r="U51" s="227"/>
    </row>
    <row r="52" spans="1:21" ht="12.75" customHeight="1" x14ac:dyDescent="0.25">
      <c r="A52" s="540">
        <f>COUNTIF(E52:E56,"X")/5</f>
        <v>0</v>
      </c>
      <c r="B52" s="221" t="str">
        <f t="shared" si="1"/>
        <v>AB-08</v>
      </c>
      <c r="C52" s="543">
        <v>1</v>
      </c>
      <c r="D52" s="544"/>
      <c r="E52" s="226"/>
      <c r="F52" s="226"/>
      <c r="G52" s="545"/>
      <c r="H52" s="546"/>
      <c r="I52" s="546"/>
      <c r="J52" s="550"/>
      <c r="K52" s="541"/>
      <c r="L52" s="221" t="str">
        <f t="shared" si="0"/>
        <v>AB-16</v>
      </c>
      <c r="M52" s="568">
        <v>5</v>
      </c>
      <c r="N52" s="568"/>
      <c r="O52" s="226"/>
      <c r="P52" s="226"/>
      <c r="Q52" s="569"/>
      <c r="R52" s="569"/>
      <c r="S52" s="569"/>
      <c r="T52" s="569"/>
      <c r="U52" s="227"/>
    </row>
    <row r="53" spans="1:21" ht="12.75" customHeight="1" x14ac:dyDescent="0.25">
      <c r="A53" s="541"/>
      <c r="B53" s="221" t="str">
        <f t="shared" si="1"/>
        <v>AB-08</v>
      </c>
      <c r="C53" s="543">
        <v>2</v>
      </c>
      <c r="D53" s="544"/>
      <c r="E53" s="226"/>
      <c r="F53" s="226"/>
      <c r="G53" s="545"/>
      <c r="H53" s="546"/>
      <c r="I53" s="546"/>
      <c r="J53" s="550"/>
      <c r="L53" s="221" t="str">
        <f t="shared" si="0"/>
        <v>AB-17</v>
      </c>
      <c r="M53" s="534" t="s">
        <v>352</v>
      </c>
      <c r="N53" s="535"/>
      <c r="O53" s="566"/>
      <c r="P53" s="567"/>
      <c r="Q53" s="567"/>
      <c r="R53" s="567"/>
      <c r="S53" s="567"/>
      <c r="T53" s="567"/>
      <c r="U53" s="230"/>
    </row>
    <row r="54" spans="1:21" ht="12.75" customHeight="1" x14ac:dyDescent="0.25">
      <c r="A54" s="541"/>
      <c r="B54" s="221" t="str">
        <f t="shared" si="1"/>
        <v>AB-08</v>
      </c>
      <c r="C54" s="543">
        <v>3</v>
      </c>
      <c r="D54" s="544"/>
      <c r="E54" s="226"/>
      <c r="F54" s="226"/>
      <c r="G54" s="545"/>
      <c r="H54" s="546"/>
      <c r="I54" s="546"/>
      <c r="J54" s="550"/>
      <c r="K54" s="540">
        <f>COUNTIF(O54:O57,"X")/M57</f>
        <v>0</v>
      </c>
      <c r="L54" s="221" t="str">
        <f t="shared" si="0"/>
        <v>AB-17</v>
      </c>
      <c r="M54" s="568">
        <v>1</v>
      </c>
      <c r="N54" s="568"/>
      <c r="O54" s="226"/>
      <c r="P54" s="226"/>
      <c r="Q54" s="569"/>
      <c r="R54" s="569"/>
      <c r="S54" s="569"/>
      <c r="T54" s="569"/>
      <c r="U54" s="227"/>
    </row>
    <row r="55" spans="1:21" ht="12.75" customHeight="1" x14ac:dyDescent="0.25">
      <c r="A55" s="541"/>
      <c r="B55" s="221" t="str">
        <f t="shared" si="1"/>
        <v>AB-08</v>
      </c>
      <c r="C55" s="543">
        <v>4</v>
      </c>
      <c r="D55" s="544"/>
      <c r="E55" s="226"/>
      <c r="F55" s="226"/>
      <c r="G55" s="545"/>
      <c r="H55" s="546"/>
      <c r="I55" s="546"/>
      <c r="J55" s="550"/>
      <c r="K55" s="541"/>
      <c r="L55" s="221" t="str">
        <f t="shared" si="0"/>
        <v>AB-17</v>
      </c>
      <c r="M55" s="568">
        <v>2</v>
      </c>
      <c r="N55" s="568"/>
      <c r="O55" s="226"/>
      <c r="P55" s="226"/>
      <c r="Q55" s="569"/>
      <c r="R55" s="569"/>
      <c r="S55" s="569"/>
      <c r="T55" s="569"/>
      <c r="U55" s="227"/>
    </row>
    <row r="56" spans="1:21" ht="12.75" customHeight="1" x14ac:dyDescent="0.25">
      <c r="A56" s="541"/>
      <c r="B56" s="221" t="str">
        <f t="shared" si="1"/>
        <v>AB-08</v>
      </c>
      <c r="C56" s="543">
        <v>5</v>
      </c>
      <c r="D56" s="544"/>
      <c r="E56" s="226"/>
      <c r="F56" s="231"/>
      <c r="G56" s="545"/>
      <c r="H56" s="546"/>
      <c r="I56" s="546"/>
      <c r="J56" s="550"/>
      <c r="K56" s="541"/>
      <c r="L56" s="221" t="str">
        <f t="shared" si="0"/>
        <v>AB-17</v>
      </c>
      <c r="M56" s="568">
        <v>3</v>
      </c>
      <c r="N56" s="568"/>
      <c r="O56" s="226"/>
      <c r="P56" s="226"/>
      <c r="Q56" s="569"/>
      <c r="R56" s="569"/>
      <c r="S56" s="569"/>
      <c r="T56" s="569"/>
      <c r="U56" s="227"/>
    </row>
    <row r="57" spans="1:21" ht="12.75" customHeight="1" x14ac:dyDescent="0.25">
      <c r="B57" s="221" t="str">
        <f t="shared" si="1"/>
        <v>AB-09</v>
      </c>
      <c r="C57" s="534" t="s">
        <v>353</v>
      </c>
      <c r="D57" s="535"/>
      <c r="E57" s="545"/>
      <c r="F57" s="546"/>
      <c r="G57" s="546"/>
      <c r="H57" s="546"/>
      <c r="I57" s="546"/>
      <c r="J57" s="550"/>
      <c r="K57" s="542"/>
      <c r="L57" s="221" t="str">
        <f t="shared" si="0"/>
        <v>AB-17</v>
      </c>
      <c r="M57" s="568">
        <v>4</v>
      </c>
      <c r="N57" s="568"/>
      <c r="O57" s="229"/>
      <c r="P57" s="228"/>
      <c r="Q57" s="545"/>
      <c r="R57" s="546"/>
      <c r="S57" s="546"/>
      <c r="T57" s="546"/>
      <c r="U57" s="227"/>
    </row>
    <row r="58" spans="1:21" ht="12.75" customHeight="1" x14ac:dyDescent="0.25">
      <c r="A58" s="570">
        <f>COUNTIF(E58:E61,"X")/4</f>
        <v>0</v>
      </c>
      <c r="B58" s="221" t="str">
        <f t="shared" si="1"/>
        <v>AB-09</v>
      </c>
      <c r="C58" s="543">
        <v>1</v>
      </c>
      <c r="D58" s="544"/>
      <c r="E58" s="226"/>
      <c r="F58" s="226"/>
      <c r="G58" s="545"/>
      <c r="H58" s="546"/>
      <c r="I58" s="546"/>
      <c r="J58" s="550"/>
      <c r="L58" s="221" t="str">
        <f t="shared" si="0"/>
        <v>AB-18</v>
      </c>
      <c r="M58" s="534" t="s">
        <v>354</v>
      </c>
      <c r="N58" s="535"/>
      <c r="O58" s="545"/>
      <c r="P58" s="546"/>
      <c r="Q58" s="546"/>
      <c r="R58" s="546"/>
      <c r="S58" s="546"/>
      <c r="T58" s="550"/>
      <c r="U58" s="227"/>
    </row>
    <row r="59" spans="1:21" ht="12.75" customHeight="1" x14ac:dyDescent="0.25">
      <c r="A59" s="571"/>
      <c r="B59" s="221" t="str">
        <f t="shared" si="1"/>
        <v>AB-09</v>
      </c>
      <c r="C59" s="543">
        <v>2</v>
      </c>
      <c r="D59" s="544"/>
      <c r="E59" s="226"/>
      <c r="F59" s="226"/>
      <c r="G59" s="545"/>
      <c r="H59" s="546"/>
      <c r="I59" s="546"/>
      <c r="J59" s="550"/>
      <c r="K59" s="570">
        <f>COUNTIF(O59:O63,"X")/M63</f>
        <v>0</v>
      </c>
      <c r="L59" s="221" t="str">
        <f t="shared" si="0"/>
        <v>AB-18</v>
      </c>
      <c r="M59" s="543">
        <v>1</v>
      </c>
      <c r="N59" s="544"/>
      <c r="O59" s="226"/>
      <c r="P59" s="226"/>
      <c r="Q59" s="545"/>
      <c r="R59" s="546"/>
      <c r="S59" s="546"/>
      <c r="T59" s="550"/>
      <c r="U59" s="227"/>
    </row>
    <row r="60" spans="1:21" ht="12.75" customHeight="1" x14ac:dyDescent="0.25">
      <c r="A60" s="571"/>
      <c r="B60" s="221" t="str">
        <f t="shared" si="1"/>
        <v>AB-09</v>
      </c>
      <c r="C60" s="543">
        <v>3</v>
      </c>
      <c r="D60" s="544"/>
      <c r="E60" s="226"/>
      <c r="F60" s="226"/>
      <c r="G60" s="545"/>
      <c r="H60" s="546"/>
      <c r="I60" s="546"/>
      <c r="J60" s="550"/>
      <c r="K60" s="571"/>
      <c r="L60" s="221" t="str">
        <f t="shared" si="0"/>
        <v>AB-18</v>
      </c>
      <c r="M60" s="543">
        <v>2</v>
      </c>
      <c r="N60" s="544"/>
      <c r="O60" s="226"/>
      <c r="P60" s="226"/>
      <c r="Q60" s="545"/>
      <c r="R60" s="546"/>
      <c r="S60" s="546"/>
      <c r="T60" s="550"/>
      <c r="U60" s="227"/>
    </row>
    <row r="61" spans="1:21" ht="15.6" customHeight="1" x14ac:dyDescent="0.25">
      <c r="A61" s="571"/>
      <c r="B61" s="221" t="str">
        <f t="shared" si="1"/>
        <v>AB-09</v>
      </c>
      <c r="C61" s="543">
        <v>4</v>
      </c>
      <c r="D61" s="544"/>
      <c r="E61" s="226"/>
      <c r="F61" s="226"/>
      <c r="G61" s="545"/>
      <c r="H61" s="546"/>
      <c r="I61" s="546"/>
      <c r="J61" s="550"/>
      <c r="K61" s="571"/>
      <c r="L61" s="221" t="str">
        <f t="shared" si="0"/>
        <v>AB-18</v>
      </c>
      <c r="M61" s="543">
        <v>3</v>
      </c>
      <c r="N61" s="544"/>
      <c r="O61" s="226"/>
      <c r="P61" s="226"/>
      <c r="Q61" s="545"/>
      <c r="R61" s="546"/>
      <c r="S61" s="546"/>
      <c r="T61" s="550"/>
      <c r="U61" s="227"/>
    </row>
    <row r="62" spans="1:21" ht="15.6" customHeight="1" x14ac:dyDescent="0.25">
      <c r="B62" s="221">
        <f t="shared" si="1"/>
        <v>0</v>
      </c>
      <c r="K62" s="571"/>
      <c r="L62" s="221" t="str">
        <f t="shared" si="0"/>
        <v>AB-18</v>
      </c>
      <c r="M62" s="543">
        <v>4</v>
      </c>
      <c r="N62" s="544"/>
      <c r="O62" s="232"/>
      <c r="P62" s="226"/>
      <c r="Q62" s="545"/>
      <c r="R62" s="546"/>
      <c r="S62" s="546"/>
      <c r="T62" s="550"/>
      <c r="U62" s="227"/>
    </row>
    <row r="63" spans="1:21" ht="15.75" x14ac:dyDescent="0.25">
      <c r="B63" s="221">
        <f t="shared" si="1"/>
        <v>0</v>
      </c>
      <c r="K63" s="571"/>
      <c r="L63" s="221" t="str">
        <f t="shared" si="0"/>
        <v>AB-18</v>
      </c>
      <c r="M63" s="543">
        <v>5</v>
      </c>
      <c r="N63" s="544"/>
      <c r="O63" s="232"/>
      <c r="P63" s="226"/>
      <c r="Q63" s="545"/>
      <c r="R63" s="546"/>
      <c r="S63" s="546"/>
      <c r="T63" s="550"/>
      <c r="U63" s="227"/>
    </row>
  </sheetData>
  <mergeCells count="246">
    <mergeCell ref="M62:N62"/>
    <mergeCell ref="Q62:T62"/>
    <mergeCell ref="M63:N63"/>
    <mergeCell ref="Q63:T63"/>
    <mergeCell ref="G59:J59"/>
    <mergeCell ref="K59:K63"/>
    <mergeCell ref="M59:N59"/>
    <mergeCell ref="Q59:T59"/>
    <mergeCell ref="A58:A61"/>
    <mergeCell ref="C58:D58"/>
    <mergeCell ref="G58:J58"/>
    <mergeCell ref="M58:N58"/>
    <mergeCell ref="O58:T58"/>
    <mergeCell ref="C59:D59"/>
    <mergeCell ref="C61:D61"/>
    <mergeCell ref="G61:J61"/>
    <mergeCell ref="M61:N61"/>
    <mergeCell ref="Q61:T61"/>
    <mergeCell ref="M56:N56"/>
    <mergeCell ref="Q56:T56"/>
    <mergeCell ref="C60:D60"/>
    <mergeCell ref="G60:J60"/>
    <mergeCell ref="M60:N60"/>
    <mergeCell ref="Q60:T60"/>
    <mergeCell ref="C57:D57"/>
    <mergeCell ref="E57:J57"/>
    <mergeCell ref="M57:N57"/>
    <mergeCell ref="Q57:T57"/>
    <mergeCell ref="C51:D51"/>
    <mergeCell ref="E51:J51"/>
    <mergeCell ref="M51:N51"/>
    <mergeCell ref="Q51:T51"/>
    <mergeCell ref="A52:A56"/>
    <mergeCell ref="C52:D52"/>
    <mergeCell ref="G52:J52"/>
    <mergeCell ref="M52:N52"/>
    <mergeCell ref="Q52:T52"/>
    <mergeCell ref="C53:D53"/>
    <mergeCell ref="G53:J53"/>
    <mergeCell ref="M53:N53"/>
    <mergeCell ref="O53:T53"/>
    <mergeCell ref="C54:D54"/>
    <mergeCell ref="G54:J54"/>
    <mergeCell ref="K54:K57"/>
    <mergeCell ref="M54:N54"/>
    <mergeCell ref="Q54:T54"/>
    <mergeCell ref="C55:D55"/>
    <mergeCell ref="G55:J55"/>
    <mergeCell ref="M55:N55"/>
    <mergeCell ref="Q55:T55"/>
    <mergeCell ref="C56:D56"/>
    <mergeCell ref="G56:J56"/>
    <mergeCell ref="A48:A50"/>
    <mergeCell ref="C48:D48"/>
    <mergeCell ref="G48:J48"/>
    <mergeCell ref="K48:K52"/>
    <mergeCell ref="M48:N48"/>
    <mergeCell ref="Q48:T48"/>
    <mergeCell ref="M45:N45"/>
    <mergeCell ref="Q45:T45"/>
    <mergeCell ref="C46:D46"/>
    <mergeCell ref="G46:J46"/>
    <mergeCell ref="M46:N46"/>
    <mergeCell ref="Q46:T46"/>
    <mergeCell ref="C49:D49"/>
    <mergeCell ref="G49:J49"/>
    <mergeCell ref="M49:N49"/>
    <mergeCell ref="Q49:T49"/>
    <mergeCell ref="C50:D50"/>
    <mergeCell ref="G50:J50"/>
    <mergeCell ref="M50:N50"/>
    <mergeCell ref="Q50:T50"/>
    <mergeCell ref="C47:D47"/>
    <mergeCell ref="E47:J47"/>
    <mergeCell ref="M47:N47"/>
    <mergeCell ref="O47:T47"/>
    <mergeCell ref="C39:D39"/>
    <mergeCell ref="G39:J39"/>
    <mergeCell ref="C41:D41"/>
    <mergeCell ref="E41:J41"/>
    <mergeCell ref="M41:N41"/>
    <mergeCell ref="Q41:T41"/>
    <mergeCell ref="A42:A46"/>
    <mergeCell ref="C42:D42"/>
    <mergeCell ref="G42:J42"/>
    <mergeCell ref="M42:N42"/>
    <mergeCell ref="O42:T42"/>
    <mergeCell ref="C43:D43"/>
    <mergeCell ref="G43:J43"/>
    <mergeCell ref="K43:K46"/>
    <mergeCell ref="M43:N43"/>
    <mergeCell ref="Q43:T43"/>
    <mergeCell ref="C44:D44"/>
    <mergeCell ref="G44:J44"/>
    <mergeCell ref="M44:N44"/>
    <mergeCell ref="Q44:T44"/>
    <mergeCell ref="C45:D45"/>
    <mergeCell ref="G45:J45"/>
    <mergeCell ref="C35:D35"/>
    <mergeCell ref="E35:J35"/>
    <mergeCell ref="M35:N35"/>
    <mergeCell ref="Q35:T35"/>
    <mergeCell ref="A36:A40"/>
    <mergeCell ref="C36:D36"/>
    <mergeCell ref="G36:J36"/>
    <mergeCell ref="M36:N36"/>
    <mergeCell ref="O36:T36"/>
    <mergeCell ref="C37:D37"/>
    <mergeCell ref="M39:N39"/>
    <mergeCell ref="Q39:T39"/>
    <mergeCell ref="C40:D40"/>
    <mergeCell ref="G40:J40"/>
    <mergeCell ref="M40:N40"/>
    <mergeCell ref="Q40:T40"/>
    <mergeCell ref="G37:J37"/>
    <mergeCell ref="K37:K41"/>
    <mergeCell ref="M37:N37"/>
    <mergeCell ref="Q37:T37"/>
    <mergeCell ref="C38:D38"/>
    <mergeCell ref="G38:J38"/>
    <mergeCell ref="M38:N38"/>
    <mergeCell ref="Q38:T38"/>
    <mergeCell ref="C30:D30"/>
    <mergeCell ref="E30:J30"/>
    <mergeCell ref="K30:K35"/>
    <mergeCell ref="M30:N30"/>
    <mergeCell ref="O30:T30"/>
    <mergeCell ref="V30:AB30"/>
    <mergeCell ref="A31:A34"/>
    <mergeCell ref="C31:D31"/>
    <mergeCell ref="G31:J31"/>
    <mergeCell ref="M31:N31"/>
    <mergeCell ref="Q31:T31"/>
    <mergeCell ref="V31:AB31"/>
    <mergeCell ref="C32:D32"/>
    <mergeCell ref="G32:J32"/>
    <mergeCell ref="M32:N32"/>
    <mergeCell ref="Q32:T32"/>
    <mergeCell ref="C33:D33"/>
    <mergeCell ref="G33:J33"/>
    <mergeCell ref="M33:N33"/>
    <mergeCell ref="Q33:T33"/>
    <mergeCell ref="C34:D34"/>
    <mergeCell ref="G34:J34"/>
    <mergeCell ref="M34:N34"/>
    <mergeCell ref="Q34:T34"/>
    <mergeCell ref="A24:A29"/>
    <mergeCell ref="C24:D24"/>
    <mergeCell ref="G24:J24"/>
    <mergeCell ref="M24:N24"/>
    <mergeCell ref="Q24:T24"/>
    <mergeCell ref="V24:AB24"/>
    <mergeCell ref="C25:D25"/>
    <mergeCell ref="G25:J25"/>
    <mergeCell ref="M25:N25"/>
    <mergeCell ref="C27:D27"/>
    <mergeCell ref="G27:J27"/>
    <mergeCell ref="M27:N27"/>
    <mergeCell ref="Q27:T27"/>
    <mergeCell ref="V27:AB27"/>
    <mergeCell ref="C28:D28"/>
    <mergeCell ref="G28:J28"/>
    <mergeCell ref="M28:N28"/>
    <mergeCell ref="Q28:T28"/>
    <mergeCell ref="V28:AB28"/>
    <mergeCell ref="C29:D29"/>
    <mergeCell ref="G29:J29"/>
    <mergeCell ref="M29:N29"/>
    <mergeCell ref="Q29:T29"/>
    <mergeCell ref="V29:AB29"/>
    <mergeCell ref="C23:D23"/>
    <mergeCell ref="E23:J23"/>
    <mergeCell ref="K23:K29"/>
    <mergeCell ref="M23:N23"/>
    <mergeCell ref="O23:T23"/>
    <mergeCell ref="Q25:T25"/>
    <mergeCell ref="V25:AB25"/>
    <mergeCell ref="C26:D26"/>
    <mergeCell ref="G26:J26"/>
    <mergeCell ref="M26:N26"/>
    <mergeCell ref="Q26:T26"/>
    <mergeCell ref="V26:AB26"/>
    <mergeCell ref="V23:AB23"/>
    <mergeCell ref="A19:A22"/>
    <mergeCell ref="C19:D19"/>
    <mergeCell ref="G19:J19"/>
    <mergeCell ref="M19:N19"/>
    <mergeCell ref="Q19:T19"/>
    <mergeCell ref="V19:AB19"/>
    <mergeCell ref="C20:D20"/>
    <mergeCell ref="G20:J20"/>
    <mergeCell ref="M20:N20"/>
    <mergeCell ref="Q20:T20"/>
    <mergeCell ref="C22:D22"/>
    <mergeCell ref="G22:J22"/>
    <mergeCell ref="M22:N22"/>
    <mergeCell ref="Q22:T22"/>
    <mergeCell ref="V22:AB22"/>
    <mergeCell ref="V17:AB17"/>
    <mergeCell ref="C18:D18"/>
    <mergeCell ref="E18:J18"/>
    <mergeCell ref="M18:N18"/>
    <mergeCell ref="Q18:T18"/>
    <mergeCell ref="V18:AB18"/>
    <mergeCell ref="C16:D16"/>
    <mergeCell ref="G16:J16"/>
    <mergeCell ref="M16:N16"/>
    <mergeCell ref="Q16:T16"/>
    <mergeCell ref="V16:AB16"/>
    <mergeCell ref="C17:D17"/>
    <mergeCell ref="G17:J17"/>
    <mergeCell ref="K17:K22"/>
    <mergeCell ref="M17:N17"/>
    <mergeCell ref="O17:T17"/>
    <mergeCell ref="V20:AB20"/>
    <mergeCell ref="C21:D21"/>
    <mergeCell ref="G21:J21"/>
    <mergeCell ref="M21:N21"/>
    <mergeCell ref="Q21:T21"/>
    <mergeCell ref="V21:AB21"/>
    <mergeCell ref="A13:A17"/>
    <mergeCell ref="C13:D13"/>
    <mergeCell ref="G13:J13"/>
    <mergeCell ref="M13:N13"/>
    <mergeCell ref="Q13:T13"/>
    <mergeCell ref="C14:D14"/>
    <mergeCell ref="G14:J14"/>
    <mergeCell ref="M14:N14"/>
    <mergeCell ref="Q14:T14"/>
    <mergeCell ref="C2:H3"/>
    <mergeCell ref="W2:Y3"/>
    <mergeCell ref="W4:Y7"/>
    <mergeCell ref="M11:N11"/>
    <mergeCell ref="Q11:T11"/>
    <mergeCell ref="C12:D12"/>
    <mergeCell ref="G12:J12"/>
    <mergeCell ref="K12:K16"/>
    <mergeCell ref="M12:N12"/>
    <mergeCell ref="Q12:T12"/>
    <mergeCell ref="V14:AB14"/>
    <mergeCell ref="C15:D15"/>
    <mergeCell ref="G15:J15"/>
    <mergeCell ref="M15:N15"/>
    <mergeCell ref="Q15:T15"/>
    <mergeCell ref="V15:AB15"/>
    <mergeCell ref="V12:AB13"/>
  </mergeCells>
  <conditionalFormatting sqref="A13">
    <cfRule type="cellIs" dxfId="53" priority="52" stopIfTrue="1" operator="greaterThan">
      <formula>0.75</formula>
    </cfRule>
    <cfRule type="cellIs" dxfId="52" priority="53" stopIfTrue="1" operator="greaterThanOrEqual">
      <formula>0.45</formula>
    </cfRule>
    <cfRule type="cellIs" dxfId="51" priority="54" stopIfTrue="1" operator="lessThan">
      <formula>0.45</formula>
    </cfRule>
  </conditionalFormatting>
  <conditionalFormatting sqref="A19">
    <cfRule type="cellIs" dxfId="50" priority="49" stopIfTrue="1" operator="greaterThan">
      <formula>0.75</formula>
    </cfRule>
    <cfRule type="cellIs" dxfId="49" priority="50" stopIfTrue="1" operator="greaterThanOrEqual">
      <formula>0.45</formula>
    </cfRule>
    <cfRule type="cellIs" dxfId="48" priority="51" stopIfTrue="1" operator="lessThan">
      <formula>0.45</formula>
    </cfRule>
  </conditionalFormatting>
  <conditionalFormatting sqref="A24">
    <cfRule type="cellIs" dxfId="47" priority="46" stopIfTrue="1" operator="greaterThan">
      <formula>0.75</formula>
    </cfRule>
    <cfRule type="cellIs" dxfId="46" priority="47" stopIfTrue="1" operator="greaterThanOrEqual">
      <formula>0.45</formula>
    </cfRule>
    <cfRule type="cellIs" dxfId="45" priority="48" stopIfTrue="1" operator="lessThan">
      <formula>0.45</formula>
    </cfRule>
  </conditionalFormatting>
  <conditionalFormatting sqref="A31">
    <cfRule type="cellIs" dxfId="44" priority="43" stopIfTrue="1" operator="greaterThan">
      <formula>0.75</formula>
    </cfRule>
    <cfRule type="cellIs" dxfId="43" priority="44" stopIfTrue="1" operator="greaterThanOrEqual">
      <formula>0.45</formula>
    </cfRule>
    <cfRule type="cellIs" dxfId="42" priority="45" stopIfTrue="1" operator="lessThan">
      <formula>0.45</formula>
    </cfRule>
  </conditionalFormatting>
  <conditionalFormatting sqref="A36">
    <cfRule type="cellIs" dxfId="41" priority="40" stopIfTrue="1" operator="greaterThan">
      <formula>0.75</formula>
    </cfRule>
    <cfRule type="cellIs" dxfId="40" priority="41" stopIfTrue="1" operator="greaterThanOrEqual">
      <formula>0.45</formula>
    </cfRule>
    <cfRule type="cellIs" dxfId="39" priority="42" stopIfTrue="1" operator="lessThan">
      <formula>0.45</formula>
    </cfRule>
  </conditionalFormatting>
  <conditionalFormatting sqref="A42">
    <cfRule type="cellIs" dxfId="38" priority="37" stopIfTrue="1" operator="greaterThan">
      <formula>0.75</formula>
    </cfRule>
    <cfRule type="cellIs" dxfId="37" priority="38" stopIfTrue="1" operator="greaterThanOrEqual">
      <formula>0.45</formula>
    </cfRule>
    <cfRule type="cellIs" dxfId="36" priority="39" stopIfTrue="1" operator="lessThan">
      <formula>0.45</formula>
    </cfRule>
  </conditionalFormatting>
  <conditionalFormatting sqref="A48">
    <cfRule type="cellIs" dxfId="35" priority="34" stopIfTrue="1" operator="greaterThan">
      <formula>0.75</formula>
    </cfRule>
    <cfRule type="cellIs" dxfId="34" priority="35" stopIfTrue="1" operator="greaterThanOrEqual">
      <formula>0.45</formula>
    </cfRule>
    <cfRule type="cellIs" dxfId="33" priority="36" stopIfTrue="1" operator="lessThan">
      <formula>0.45</formula>
    </cfRule>
  </conditionalFormatting>
  <conditionalFormatting sqref="A52">
    <cfRule type="cellIs" dxfId="32" priority="31" stopIfTrue="1" operator="greaterThan">
      <formula>0.75</formula>
    </cfRule>
    <cfRule type="cellIs" dxfId="31" priority="32" stopIfTrue="1" operator="greaterThanOrEqual">
      <formula>0.45</formula>
    </cfRule>
    <cfRule type="cellIs" dxfId="30" priority="33" stopIfTrue="1" operator="lessThan">
      <formula>0.45</formula>
    </cfRule>
  </conditionalFormatting>
  <conditionalFormatting sqref="A58">
    <cfRule type="cellIs" dxfId="29" priority="28" stopIfTrue="1" operator="greaterThan">
      <formula>0.75</formula>
    </cfRule>
    <cfRule type="cellIs" dxfId="28" priority="29" stopIfTrue="1" operator="greaterThanOrEqual">
      <formula>0.45</formula>
    </cfRule>
    <cfRule type="cellIs" dxfId="27" priority="30" stopIfTrue="1" operator="lessThan">
      <formula>0.45</formula>
    </cfRule>
  </conditionalFormatting>
  <conditionalFormatting sqref="K12">
    <cfRule type="cellIs" dxfId="26" priority="25" stopIfTrue="1" operator="greaterThan">
      <formula>0.75</formula>
    </cfRule>
    <cfRule type="cellIs" dxfId="25" priority="26" stopIfTrue="1" operator="greaterThanOrEqual">
      <formula>0.45</formula>
    </cfRule>
    <cfRule type="cellIs" dxfId="24" priority="27" stopIfTrue="1" operator="lessThan">
      <formula>0.45</formula>
    </cfRule>
  </conditionalFormatting>
  <conditionalFormatting sqref="K17">
    <cfRule type="cellIs" dxfId="23" priority="22" stopIfTrue="1" operator="greaterThan">
      <formula>0.75</formula>
    </cfRule>
    <cfRule type="cellIs" dxfId="22" priority="23" stopIfTrue="1" operator="greaterThanOrEqual">
      <formula>0.45</formula>
    </cfRule>
    <cfRule type="cellIs" dxfId="21" priority="24" stopIfTrue="1" operator="lessThan">
      <formula>0.45</formula>
    </cfRule>
  </conditionalFormatting>
  <conditionalFormatting sqref="K23">
    <cfRule type="cellIs" dxfId="20" priority="19" stopIfTrue="1" operator="greaterThan">
      <formula>0.75</formula>
    </cfRule>
    <cfRule type="cellIs" dxfId="19" priority="20" stopIfTrue="1" operator="greaterThanOrEqual">
      <formula>0.45</formula>
    </cfRule>
    <cfRule type="cellIs" dxfId="18" priority="21" stopIfTrue="1" operator="lessThan">
      <formula>0.45</formula>
    </cfRule>
  </conditionalFormatting>
  <conditionalFormatting sqref="K30">
    <cfRule type="cellIs" dxfId="17" priority="16" stopIfTrue="1" operator="greaterThan">
      <formula>0.75</formula>
    </cfRule>
    <cfRule type="cellIs" dxfId="16" priority="17" stopIfTrue="1" operator="greaterThanOrEqual">
      <formula>0.45</formula>
    </cfRule>
    <cfRule type="cellIs" dxfId="15" priority="18" stopIfTrue="1" operator="lessThan">
      <formula>0.45</formula>
    </cfRule>
  </conditionalFormatting>
  <conditionalFormatting sqref="K37">
    <cfRule type="cellIs" dxfId="14" priority="13" stopIfTrue="1" operator="greaterThan">
      <formula>0.75</formula>
    </cfRule>
    <cfRule type="cellIs" dxfId="13" priority="14" stopIfTrue="1" operator="greaterThanOrEqual">
      <formula>0.45</formula>
    </cfRule>
    <cfRule type="cellIs" dxfId="12" priority="15" stopIfTrue="1" operator="lessThan">
      <formula>0.45</formula>
    </cfRule>
  </conditionalFormatting>
  <conditionalFormatting sqref="K43">
    <cfRule type="cellIs" dxfId="11" priority="10" stopIfTrue="1" operator="greaterThan">
      <formula>0.75</formula>
    </cfRule>
    <cfRule type="cellIs" dxfId="10" priority="11" stopIfTrue="1" operator="greaterThanOrEqual">
      <formula>0.45</formula>
    </cfRule>
    <cfRule type="cellIs" dxfId="9" priority="12" stopIfTrue="1" operator="lessThan">
      <formula>0.45</formula>
    </cfRule>
  </conditionalFormatting>
  <conditionalFormatting sqref="K48">
    <cfRule type="cellIs" dxfId="8" priority="7" stopIfTrue="1" operator="greaterThan">
      <formula>0.75</formula>
    </cfRule>
    <cfRule type="cellIs" dxfId="7" priority="8" stopIfTrue="1" operator="greaterThanOrEqual">
      <formula>0.45</formula>
    </cfRule>
    <cfRule type="cellIs" dxfId="6" priority="9" stopIfTrue="1" operator="lessThan">
      <formula>0.45</formula>
    </cfRule>
  </conditionalFormatting>
  <conditionalFormatting sqref="K54">
    <cfRule type="cellIs" dxfId="5" priority="4" stopIfTrue="1" operator="greaterThan">
      <formula>0.75</formula>
    </cfRule>
    <cfRule type="cellIs" dxfId="4" priority="5" stopIfTrue="1" operator="greaterThanOrEqual">
      <formula>0.45</formula>
    </cfRule>
    <cfRule type="cellIs" dxfId="3" priority="6" stopIfTrue="1" operator="lessThan">
      <formula>0.45</formula>
    </cfRule>
  </conditionalFormatting>
  <conditionalFormatting sqref="K59">
    <cfRule type="cellIs" dxfId="2" priority="1" stopIfTrue="1" operator="greaterThan">
      <formula>0.75</formula>
    </cfRule>
    <cfRule type="cellIs" dxfId="1" priority="2" stopIfTrue="1" operator="greaterThanOrEqual">
      <formula>0.45</formula>
    </cfRule>
    <cfRule type="cellIs" dxfId="0" priority="3" stopIfTrue="1" operator="lessThan">
      <formula>0.45</formula>
    </cfRule>
  </conditionalFormatting>
  <hyperlinks>
    <hyperlink ref="J5" r:id="rId1"/>
    <hyperlink ref="J3" r:id="rId2" display="https://forum.excel-pratique.com/memberlist.php?mode=viewprofile&amp;u=52939&amp;sid=1b0c51b60085bd5966a7c1d028939db0"/>
  </hyperlinks>
  <pageMargins left="4.1666666666666664E-2" right="1.6666666666666666E-2" top="3.3333333333333333E-2" bottom="1.6666666666666666E-2" header="0.3" footer="0.3"/>
  <pageSetup paperSize="9" scale="9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Nota</vt:lpstr>
      <vt:lpstr>Auto-controle N° 1</vt:lpstr>
      <vt:lpstr>Auto-controle N° 2</vt:lpstr>
      <vt:lpstr>Auto-controle N° 3</vt:lpstr>
      <vt:lpstr>Mode emploi N° 1</vt:lpstr>
      <vt:lpstr>Abattoir ORIGINAL</vt:lpstr>
      <vt:lpstr>'Abattoir ORIGINAL'!Zone_d_impression</vt:lpstr>
      <vt:lpstr>'Auto-controle N° 1'!Zone_d_impression</vt:lpstr>
      <vt:lpstr>'Mode emploi N° 1'!Zone_d_impression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Leboucher</dc:creator>
  <cp:lastModifiedBy>Joel Leboucher</cp:lastModifiedBy>
  <cp:lastPrinted>2018-06-04T12:44:11Z</cp:lastPrinted>
  <dcterms:created xsi:type="dcterms:W3CDTF">2018-05-14T18:13:27Z</dcterms:created>
  <dcterms:modified xsi:type="dcterms:W3CDTF">2018-06-05T18:38:41Z</dcterms:modified>
</cp:coreProperties>
</file>