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040" windowHeight="5730" tabRatio="481"/>
  </bookViews>
  <sheets>
    <sheet name="DILU" sheetId="1" r:id="rId1"/>
    <sheet name="LUMA" sheetId="21" r:id="rId2"/>
    <sheet name="MAME" sheetId="22" r:id="rId3"/>
    <sheet name="MEJE" sheetId="23" r:id="rId4"/>
    <sheet name="JEVE" sheetId="24" r:id="rId5"/>
    <sheet name="VESA" sheetId="25" r:id="rId6"/>
    <sheet name="SADI" sheetId="26" r:id="rId7"/>
    <sheet name="STAT" sheetId="16" r:id="rId8"/>
    <sheet name="SYNTHESE" sheetId="2" r:id="rId9"/>
    <sheet name="STAT OPE" sheetId="19" r:id="rId10"/>
  </sheets>
  <definedNames>
    <definedName name="Tableau43">Tableau423[]</definedName>
    <definedName name="TableauZEP" localSheetId="4">Tableau42346[]</definedName>
    <definedName name="TableauZEP" localSheetId="1">Tableau42[]</definedName>
    <definedName name="TableauZEP" localSheetId="2">Tableau423[]</definedName>
    <definedName name="TableauZEP" localSheetId="3">Tableau4234[]</definedName>
    <definedName name="TableauZEP" localSheetId="6">Tableau42341213[]</definedName>
    <definedName name="TableauZEP" localSheetId="5">Tableau423412[]</definedName>
    <definedName name="TableauZEP">Tableau4[]</definedName>
  </definedNames>
  <calcPr calcId="152511"/>
</workbook>
</file>

<file path=xl/calcChain.xml><?xml version="1.0" encoding="utf-8"?>
<calcChain xmlns="http://schemas.openxmlformats.org/spreadsheetml/2006/main">
  <c r="AJ79" i="16" l="1"/>
  <c r="AI79" i="16"/>
  <c r="AH79" i="16"/>
  <c r="AG79" i="16"/>
  <c r="AF79" i="16"/>
  <c r="AE79" i="16"/>
  <c r="AD79" i="16"/>
  <c r="AJ78" i="16"/>
  <c r="AI78" i="16"/>
  <c r="AH78" i="16"/>
  <c r="AG78" i="16"/>
  <c r="AF78" i="16"/>
  <c r="AE78" i="16"/>
  <c r="AD78" i="16"/>
  <c r="AJ77" i="16"/>
  <c r="AI77" i="16"/>
  <c r="AH77" i="16"/>
  <c r="AG77" i="16"/>
  <c r="AF77" i="16"/>
  <c r="AE77" i="16"/>
  <c r="AD77" i="16"/>
  <c r="AJ76" i="16"/>
  <c r="AI76" i="16"/>
  <c r="AH76" i="16"/>
  <c r="AG76" i="16"/>
  <c r="AF76" i="16"/>
  <c r="AE76" i="16"/>
  <c r="AD76" i="16"/>
  <c r="AJ75" i="16"/>
  <c r="AI75" i="16"/>
  <c r="AH75" i="16"/>
  <c r="AG75" i="16"/>
  <c r="AF75" i="16"/>
  <c r="AE75" i="16"/>
  <c r="AD75" i="16"/>
  <c r="AJ71" i="16"/>
  <c r="AI71" i="16"/>
  <c r="AH71" i="16"/>
  <c r="AG71" i="16"/>
  <c r="AF71" i="16"/>
  <c r="AE71" i="16"/>
  <c r="AD71" i="16"/>
  <c r="AJ70" i="16"/>
  <c r="AI70" i="16"/>
  <c r="AH70" i="16"/>
  <c r="AG70" i="16"/>
  <c r="AF70" i="16"/>
  <c r="AE70" i="16"/>
  <c r="AD70" i="16"/>
  <c r="AJ69" i="16"/>
  <c r="AI69" i="16"/>
  <c r="AH69" i="16"/>
  <c r="AG69" i="16"/>
  <c r="AF69" i="16"/>
  <c r="AE69" i="16"/>
  <c r="AD69" i="16"/>
  <c r="AJ68" i="16"/>
  <c r="AI68" i="16"/>
  <c r="AH68" i="16"/>
  <c r="AG68" i="16"/>
  <c r="AF68" i="16"/>
  <c r="AE68" i="16"/>
  <c r="AD68" i="16"/>
  <c r="AJ67" i="16"/>
  <c r="AI67" i="16"/>
  <c r="AH67" i="16"/>
  <c r="AG67" i="16"/>
  <c r="AF67" i="16"/>
  <c r="AE67" i="16"/>
  <c r="AD67" i="16"/>
  <c r="AJ63" i="16"/>
  <c r="AI63" i="16"/>
  <c r="AH63" i="16"/>
  <c r="AG63" i="16"/>
  <c r="AF63" i="16"/>
  <c r="AE63" i="16"/>
  <c r="AD63" i="16"/>
  <c r="AJ62" i="16"/>
  <c r="AI62" i="16"/>
  <c r="AH62" i="16"/>
  <c r="AG62" i="16"/>
  <c r="AF62" i="16"/>
  <c r="AE62" i="16"/>
  <c r="AD62" i="16"/>
  <c r="AJ61" i="16"/>
  <c r="AI61" i="16"/>
  <c r="AH61" i="16"/>
  <c r="AG61" i="16"/>
  <c r="AF61" i="16"/>
  <c r="AE61" i="16"/>
  <c r="AD61" i="16"/>
  <c r="AJ60" i="16"/>
  <c r="AI60" i="16"/>
  <c r="AH60" i="16"/>
  <c r="AG60" i="16"/>
  <c r="AF60" i="16"/>
  <c r="AE60" i="16"/>
  <c r="AD60" i="16"/>
  <c r="AJ59" i="16"/>
  <c r="AI59" i="16"/>
  <c r="AH59" i="16"/>
  <c r="AG59" i="16"/>
  <c r="AF59" i="16"/>
  <c r="AE59" i="16"/>
  <c r="AD59" i="16"/>
  <c r="AJ55" i="16"/>
  <c r="AI55" i="16"/>
  <c r="AH55" i="16"/>
  <c r="AG55" i="16"/>
  <c r="AF55" i="16"/>
  <c r="AE55" i="16"/>
  <c r="AD55" i="16"/>
  <c r="AJ54" i="16"/>
  <c r="AI54" i="16"/>
  <c r="AH54" i="16"/>
  <c r="AG54" i="16"/>
  <c r="AF54" i="16"/>
  <c r="AE54" i="16"/>
  <c r="AD54" i="16"/>
  <c r="AJ53" i="16"/>
  <c r="AI53" i="16"/>
  <c r="AH53" i="16"/>
  <c r="AG53" i="16"/>
  <c r="AF53" i="16"/>
  <c r="AE53" i="16"/>
  <c r="AD53" i="16"/>
  <c r="AJ52" i="16"/>
  <c r="AI52" i="16"/>
  <c r="AH52" i="16"/>
  <c r="AG52" i="16"/>
  <c r="AF52" i="16"/>
  <c r="AE52" i="16"/>
  <c r="AD52" i="16"/>
  <c r="AJ51" i="16"/>
  <c r="AI51" i="16"/>
  <c r="AH51" i="16"/>
  <c r="AG51" i="16"/>
  <c r="AF51" i="16"/>
  <c r="AE51" i="16"/>
  <c r="AD51" i="16"/>
  <c r="AJ47" i="16"/>
  <c r="AI47" i="16"/>
  <c r="AH47" i="16"/>
  <c r="AG47" i="16"/>
  <c r="AF47" i="16"/>
  <c r="AE47" i="16"/>
  <c r="AD47" i="16"/>
  <c r="AJ46" i="16"/>
  <c r="AI46" i="16"/>
  <c r="AH46" i="16"/>
  <c r="AG46" i="16"/>
  <c r="AF46" i="16"/>
  <c r="AE46" i="16"/>
  <c r="AD46" i="16"/>
  <c r="AJ45" i="16"/>
  <c r="AI45" i="16"/>
  <c r="AH45" i="16"/>
  <c r="AG45" i="16"/>
  <c r="AF45" i="16"/>
  <c r="AE45" i="16"/>
  <c r="AD45" i="16"/>
  <c r="AJ44" i="16"/>
  <c r="AI44" i="16"/>
  <c r="AH44" i="16"/>
  <c r="AG44" i="16"/>
  <c r="AF44" i="16"/>
  <c r="AE44" i="16"/>
  <c r="AD44" i="16"/>
  <c r="AJ43" i="16"/>
  <c r="AI43" i="16"/>
  <c r="AH43" i="16"/>
  <c r="AG43" i="16"/>
  <c r="AF43" i="16"/>
  <c r="AE43" i="16"/>
  <c r="AD43" i="16"/>
  <c r="AJ39" i="16"/>
  <c r="AI39" i="16"/>
  <c r="AH39" i="16"/>
  <c r="AG39" i="16"/>
  <c r="AF39" i="16"/>
  <c r="AE39" i="16"/>
  <c r="AD39" i="16"/>
  <c r="AJ38" i="16"/>
  <c r="AI38" i="16"/>
  <c r="AH38" i="16"/>
  <c r="AG38" i="16"/>
  <c r="AF38" i="16"/>
  <c r="AE38" i="16"/>
  <c r="AD38" i="16"/>
  <c r="AJ37" i="16"/>
  <c r="AI37" i="16"/>
  <c r="AH37" i="16"/>
  <c r="AG37" i="16"/>
  <c r="AF37" i="16"/>
  <c r="AE37" i="16"/>
  <c r="AD37" i="16"/>
  <c r="AJ36" i="16"/>
  <c r="AI36" i="16"/>
  <c r="AH36" i="16"/>
  <c r="AG36" i="16"/>
  <c r="AF36" i="16"/>
  <c r="AE36" i="16"/>
  <c r="AD36" i="16"/>
  <c r="AJ35" i="16"/>
  <c r="AI35" i="16"/>
  <c r="AH35" i="16"/>
  <c r="AG35" i="16"/>
  <c r="AF35" i="16"/>
  <c r="AE35" i="16"/>
  <c r="AD35" i="16"/>
  <c r="AJ31" i="16"/>
  <c r="AI31" i="16"/>
  <c r="AH31" i="16"/>
  <c r="AG31" i="16"/>
  <c r="AF31" i="16"/>
  <c r="AE31" i="16"/>
  <c r="AD31" i="16"/>
  <c r="AJ30" i="16"/>
  <c r="AI30" i="16"/>
  <c r="AH30" i="16"/>
  <c r="AG30" i="16"/>
  <c r="AF30" i="16"/>
  <c r="AE30" i="16"/>
  <c r="AD30" i="16"/>
  <c r="AJ29" i="16"/>
  <c r="AI29" i="16"/>
  <c r="AH29" i="16"/>
  <c r="AG29" i="16"/>
  <c r="AF29" i="16"/>
  <c r="AE29" i="16"/>
  <c r="AD29" i="16"/>
  <c r="AJ28" i="16"/>
  <c r="AI28" i="16"/>
  <c r="AH28" i="16"/>
  <c r="AG28" i="16"/>
  <c r="AF28" i="16"/>
  <c r="AE28" i="16"/>
  <c r="AD28" i="16"/>
  <c r="AJ27" i="16"/>
  <c r="AI27" i="16"/>
  <c r="AH27" i="16"/>
  <c r="AG27" i="16"/>
  <c r="AF27" i="16"/>
  <c r="AE27" i="16"/>
  <c r="AD27" i="16"/>
  <c r="AJ15" i="16"/>
  <c r="AI15" i="16"/>
  <c r="AH15" i="16"/>
  <c r="AG15" i="16"/>
  <c r="AF15" i="16"/>
  <c r="AE15" i="16"/>
  <c r="AD15" i="16"/>
  <c r="AJ14" i="16"/>
  <c r="AI14" i="16"/>
  <c r="AH14" i="16"/>
  <c r="AG14" i="16"/>
  <c r="AF14" i="16"/>
  <c r="AE14" i="16"/>
  <c r="AD14" i="16"/>
  <c r="AJ13" i="16"/>
  <c r="AI13" i="16"/>
  <c r="AH13" i="16"/>
  <c r="AG13" i="16"/>
  <c r="AF13" i="16"/>
  <c r="AE13" i="16"/>
  <c r="AD13" i="16"/>
  <c r="AJ12" i="16"/>
  <c r="AI12" i="16"/>
  <c r="AH12" i="16"/>
  <c r="AG12" i="16"/>
  <c r="AF12" i="16"/>
  <c r="AE12" i="16"/>
  <c r="AD12" i="16"/>
  <c r="AJ11" i="16"/>
  <c r="AI11" i="16"/>
  <c r="AH11" i="16"/>
  <c r="AG11" i="16"/>
  <c r="AF11" i="16"/>
  <c r="AE11" i="16"/>
  <c r="AD11" i="16"/>
  <c r="AJ23" i="16"/>
  <c r="AI23" i="16"/>
  <c r="AH23" i="16"/>
  <c r="AG23" i="16"/>
  <c r="AF23" i="16"/>
  <c r="AE23" i="16"/>
  <c r="AD23" i="16"/>
  <c r="AJ22" i="16"/>
  <c r="AI22" i="16"/>
  <c r="AH22" i="16"/>
  <c r="AG22" i="16"/>
  <c r="AF22" i="16"/>
  <c r="AE22" i="16"/>
  <c r="AD22" i="16"/>
  <c r="AJ21" i="16"/>
  <c r="AI21" i="16"/>
  <c r="AH21" i="16"/>
  <c r="AG21" i="16"/>
  <c r="AF21" i="16"/>
  <c r="AE21" i="16"/>
  <c r="AD21" i="16"/>
  <c r="AJ20" i="16"/>
  <c r="AI20" i="16"/>
  <c r="AH20" i="16"/>
  <c r="AG20" i="16"/>
  <c r="AF20" i="16"/>
  <c r="AE20" i="16"/>
  <c r="AD20" i="16"/>
  <c r="AJ19" i="16"/>
  <c r="AI19" i="16"/>
  <c r="AH19" i="16"/>
  <c r="AG19" i="16"/>
  <c r="AF19" i="16"/>
  <c r="AE19" i="16"/>
  <c r="AD19" i="16"/>
  <c r="AA79" i="16"/>
  <c r="Z79" i="16"/>
  <c r="Y79" i="16"/>
  <c r="X79" i="16"/>
  <c r="W79" i="16"/>
  <c r="V79" i="16"/>
  <c r="U79" i="16"/>
  <c r="AA78" i="16"/>
  <c r="Z78" i="16"/>
  <c r="Y78" i="16"/>
  <c r="X78" i="16"/>
  <c r="W78" i="16"/>
  <c r="V78" i="16"/>
  <c r="U78" i="16"/>
  <c r="AA77" i="16"/>
  <c r="Z77" i="16"/>
  <c r="Y77" i="16"/>
  <c r="X77" i="16"/>
  <c r="W77" i="16"/>
  <c r="V77" i="16"/>
  <c r="U77" i="16"/>
  <c r="AA76" i="16"/>
  <c r="Z76" i="16"/>
  <c r="Y76" i="16"/>
  <c r="X76" i="16"/>
  <c r="W76" i="16"/>
  <c r="V76" i="16"/>
  <c r="U76" i="16"/>
  <c r="AA75" i="16"/>
  <c r="Z75" i="16"/>
  <c r="Y75" i="16"/>
  <c r="X75" i="16"/>
  <c r="W75" i="16"/>
  <c r="V75" i="16"/>
  <c r="U75" i="16"/>
  <c r="AA71" i="16"/>
  <c r="Z71" i="16"/>
  <c r="Y71" i="16"/>
  <c r="X71" i="16"/>
  <c r="W71" i="16"/>
  <c r="V71" i="16"/>
  <c r="U71" i="16"/>
  <c r="AA70" i="16"/>
  <c r="Z70" i="16"/>
  <c r="Y70" i="16"/>
  <c r="X70" i="16"/>
  <c r="W70" i="16"/>
  <c r="V70" i="16"/>
  <c r="U70" i="16"/>
  <c r="AA69" i="16"/>
  <c r="Z69" i="16"/>
  <c r="Y69" i="16"/>
  <c r="X69" i="16"/>
  <c r="W69" i="16"/>
  <c r="V69" i="16"/>
  <c r="U69" i="16"/>
  <c r="AA68" i="16"/>
  <c r="Z68" i="16"/>
  <c r="Y68" i="16"/>
  <c r="X68" i="16"/>
  <c r="W68" i="16"/>
  <c r="V68" i="16"/>
  <c r="U68" i="16"/>
  <c r="AA67" i="16"/>
  <c r="Z67" i="16"/>
  <c r="Y67" i="16"/>
  <c r="X67" i="16"/>
  <c r="W67" i="16"/>
  <c r="V67" i="16"/>
  <c r="U67" i="16"/>
  <c r="AA63" i="16"/>
  <c r="Z63" i="16"/>
  <c r="Y63" i="16"/>
  <c r="X63" i="16"/>
  <c r="W63" i="16"/>
  <c r="V63" i="16"/>
  <c r="U63" i="16"/>
  <c r="AA62" i="16"/>
  <c r="Z62" i="16"/>
  <c r="Y62" i="16"/>
  <c r="X62" i="16"/>
  <c r="W62" i="16"/>
  <c r="V62" i="16"/>
  <c r="U62" i="16"/>
  <c r="AA61" i="16"/>
  <c r="Z61" i="16"/>
  <c r="Y61" i="16"/>
  <c r="X61" i="16"/>
  <c r="W61" i="16"/>
  <c r="V61" i="16"/>
  <c r="U61" i="16"/>
  <c r="AA60" i="16"/>
  <c r="Z60" i="16"/>
  <c r="Y60" i="16"/>
  <c r="X60" i="16"/>
  <c r="W60" i="16"/>
  <c r="V60" i="16"/>
  <c r="U60" i="16"/>
  <c r="AA59" i="16"/>
  <c r="Z59" i="16"/>
  <c r="Y59" i="16"/>
  <c r="X59" i="16"/>
  <c r="W59" i="16"/>
  <c r="V59" i="16"/>
  <c r="U59" i="16"/>
  <c r="AA55" i="16"/>
  <c r="Z55" i="16"/>
  <c r="Y55" i="16"/>
  <c r="X55" i="16"/>
  <c r="W55" i="16"/>
  <c r="V55" i="16"/>
  <c r="U55" i="16"/>
  <c r="AA54" i="16"/>
  <c r="Z54" i="16"/>
  <c r="Y54" i="16"/>
  <c r="X54" i="16"/>
  <c r="W54" i="16"/>
  <c r="V54" i="16"/>
  <c r="U54" i="16"/>
  <c r="AA53" i="16"/>
  <c r="Z53" i="16"/>
  <c r="Y53" i="16"/>
  <c r="X53" i="16"/>
  <c r="W53" i="16"/>
  <c r="V53" i="16"/>
  <c r="U53" i="16"/>
  <c r="AA52" i="16"/>
  <c r="Z52" i="16"/>
  <c r="Y52" i="16"/>
  <c r="X52" i="16"/>
  <c r="W52" i="16"/>
  <c r="V52" i="16"/>
  <c r="U52" i="16"/>
  <c r="AA51" i="16"/>
  <c r="Z51" i="16"/>
  <c r="Y51" i="16"/>
  <c r="X51" i="16"/>
  <c r="W51" i="16"/>
  <c r="V51" i="16"/>
  <c r="U51" i="16"/>
  <c r="AA47" i="16"/>
  <c r="Z47" i="16"/>
  <c r="Y47" i="16"/>
  <c r="X47" i="16"/>
  <c r="W47" i="16"/>
  <c r="V47" i="16"/>
  <c r="U47" i="16"/>
  <c r="AA46" i="16"/>
  <c r="Z46" i="16"/>
  <c r="Y46" i="16"/>
  <c r="X46" i="16"/>
  <c r="W46" i="16"/>
  <c r="V46" i="16"/>
  <c r="U46" i="16"/>
  <c r="AA45" i="16"/>
  <c r="Z45" i="16"/>
  <c r="Y45" i="16"/>
  <c r="X45" i="16"/>
  <c r="W45" i="16"/>
  <c r="V45" i="16"/>
  <c r="U45" i="16"/>
  <c r="AA44" i="16"/>
  <c r="Z44" i="16"/>
  <c r="Y44" i="16"/>
  <c r="X44" i="16"/>
  <c r="W44" i="16"/>
  <c r="V44" i="16"/>
  <c r="U44" i="16"/>
  <c r="AA43" i="16"/>
  <c r="Z43" i="16"/>
  <c r="Y43" i="16"/>
  <c r="X43" i="16"/>
  <c r="W43" i="16"/>
  <c r="V43" i="16"/>
  <c r="U43" i="16"/>
  <c r="AA39" i="16"/>
  <c r="Z39" i="16"/>
  <c r="Y39" i="16"/>
  <c r="X39" i="16"/>
  <c r="W39" i="16"/>
  <c r="V39" i="16"/>
  <c r="U39" i="16"/>
  <c r="AA38" i="16"/>
  <c r="Z38" i="16"/>
  <c r="Y38" i="16"/>
  <c r="X38" i="16"/>
  <c r="W38" i="16"/>
  <c r="V38" i="16"/>
  <c r="U38" i="16"/>
  <c r="AA37" i="16"/>
  <c r="Z37" i="16"/>
  <c r="Y37" i="16"/>
  <c r="X37" i="16"/>
  <c r="W37" i="16"/>
  <c r="V37" i="16"/>
  <c r="U37" i="16"/>
  <c r="AA36" i="16"/>
  <c r="Z36" i="16"/>
  <c r="Y36" i="16"/>
  <c r="X36" i="16"/>
  <c r="W36" i="16"/>
  <c r="V36" i="16"/>
  <c r="U36" i="16"/>
  <c r="AA35" i="16"/>
  <c r="Z35" i="16"/>
  <c r="Y35" i="16"/>
  <c r="X35" i="16"/>
  <c r="W35" i="16"/>
  <c r="V35" i="16"/>
  <c r="U35" i="16"/>
  <c r="AA31" i="16"/>
  <c r="Z31" i="16"/>
  <c r="Y31" i="16"/>
  <c r="X31" i="16"/>
  <c r="V31" i="16"/>
  <c r="U31" i="16"/>
  <c r="AA30" i="16"/>
  <c r="Z30" i="16"/>
  <c r="Y30" i="16"/>
  <c r="X30" i="16"/>
  <c r="V30" i="16"/>
  <c r="U30" i="16"/>
  <c r="AA29" i="16"/>
  <c r="Z29" i="16"/>
  <c r="Y29" i="16"/>
  <c r="X29" i="16"/>
  <c r="V29" i="16"/>
  <c r="U29" i="16"/>
  <c r="AA28" i="16"/>
  <c r="Z28" i="16"/>
  <c r="Y28" i="16"/>
  <c r="X28" i="16"/>
  <c r="V28" i="16"/>
  <c r="U28" i="16"/>
  <c r="AA27" i="16"/>
  <c r="Z27" i="16"/>
  <c r="Y27" i="16"/>
  <c r="X27" i="16"/>
  <c r="V27" i="16"/>
  <c r="U27" i="16"/>
  <c r="AA23" i="16"/>
  <c r="Z23" i="16"/>
  <c r="Y23" i="16"/>
  <c r="X23" i="16"/>
  <c r="W23" i="16"/>
  <c r="V23" i="16"/>
  <c r="U23" i="16"/>
  <c r="AA22" i="16"/>
  <c r="Z22" i="16"/>
  <c r="Y22" i="16"/>
  <c r="X22" i="16"/>
  <c r="W22" i="16"/>
  <c r="V22" i="16"/>
  <c r="U22" i="16"/>
  <c r="AA21" i="16"/>
  <c r="Z21" i="16"/>
  <c r="Y21" i="16"/>
  <c r="X21" i="16"/>
  <c r="W21" i="16"/>
  <c r="V21" i="16"/>
  <c r="U21" i="16"/>
  <c r="AA20" i="16"/>
  <c r="Z20" i="16"/>
  <c r="Y20" i="16"/>
  <c r="X20" i="16"/>
  <c r="W20" i="16"/>
  <c r="V20" i="16"/>
  <c r="U20" i="16"/>
  <c r="AA19" i="16"/>
  <c r="Z19" i="16"/>
  <c r="Y19" i="16"/>
  <c r="X19" i="16"/>
  <c r="W19" i="16"/>
  <c r="V19" i="16"/>
  <c r="U19" i="16"/>
  <c r="AA15" i="16"/>
  <c r="Z15" i="16"/>
  <c r="Y15" i="16"/>
  <c r="X15" i="16"/>
  <c r="W15" i="16"/>
  <c r="V15" i="16"/>
  <c r="U15" i="16"/>
  <c r="AA14" i="16"/>
  <c r="Z14" i="16"/>
  <c r="Y14" i="16"/>
  <c r="X14" i="16"/>
  <c r="W14" i="16"/>
  <c r="V14" i="16"/>
  <c r="U14" i="16"/>
  <c r="AA13" i="16"/>
  <c r="Z13" i="16"/>
  <c r="Y13" i="16"/>
  <c r="X13" i="16"/>
  <c r="W13" i="16"/>
  <c r="V13" i="16"/>
  <c r="U13" i="16"/>
  <c r="AA12" i="16"/>
  <c r="Z12" i="16"/>
  <c r="Y12" i="16"/>
  <c r="X12" i="16"/>
  <c r="W12" i="16"/>
  <c r="V12" i="16"/>
  <c r="U12" i="16"/>
  <c r="AA11" i="16"/>
  <c r="Z11" i="16"/>
  <c r="Y11" i="16"/>
  <c r="X11" i="16"/>
  <c r="W11" i="16"/>
  <c r="V11" i="16"/>
  <c r="U11" i="16"/>
  <c r="R87" i="16"/>
  <c r="Q87" i="16"/>
  <c r="P87" i="16"/>
  <c r="O87" i="16"/>
  <c r="N87" i="16"/>
  <c r="M87" i="16"/>
  <c r="L87" i="16"/>
  <c r="R86" i="16"/>
  <c r="Q86" i="16"/>
  <c r="P86" i="16"/>
  <c r="O86" i="16"/>
  <c r="N86" i="16"/>
  <c r="M86" i="16"/>
  <c r="L86" i="16"/>
  <c r="R85" i="16"/>
  <c r="Q85" i="16"/>
  <c r="P85" i="16"/>
  <c r="O85" i="16"/>
  <c r="N85" i="16"/>
  <c r="M85" i="16"/>
  <c r="L85" i="16"/>
  <c r="R84" i="16"/>
  <c r="Q84" i="16"/>
  <c r="P84" i="16"/>
  <c r="O84" i="16"/>
  <c r="N84" i="16"/>
  <c r="M84" i="16"/>
  <c r="L84" i="16"/>
  <c r="R83" i="16"/>
  <c r="Q83" i="16"/>
  <c r="P83" i="16"/>
  <c r="O83" i="16"/>
  <c r="N83" i="16"/>
  <c r="M83" i="16"/>
  <c r="L83" i="16"/>
  <c r="R79" i="16"/>
  <c r="Q79" i="16"/>
  <c r="P79" i="16"/>
  <c r="O79" i="16"/>
  <c r="N79" i="16"/>
  <c r="M79" i="16"/>
  <c r="L79" i="16"/>
  <c r="R78" i="16"/>
  <c r="Q78" i="16"/>
  <c r="P78" i="16"/>
  <c r="O78" i="16"/>
  <c r="N78" i="16"/>
  <c r="M78" i="16"/>
  <c r="L78" i="16"/>
  <c r="R77" i="16"/>
  <c r="Q77" i="16"/>
  <c r="P77" i="16"/>
  <c r="O77" i="16"/>
  <c r="N77" i="16"/>
  <c r="M77" i="16"/>
  <c r="L77" i="16"/>
  <c r="R76" i="16"/>
  <c r="Q76" i="16"/>
  <c r="P76" i="16"/>
  <c r="O76" i="16"/>
  <c r="N76" i="16"/>
  <c r="M76" i="16"/>
  <c r="L76" i="16"/>
  <c r="R75" i="16"/>
  <c r="Q75" i="16"/>
  <c r="P75" i="16"/>
  <c r="O75" i="16"/>
  <c r="N75" i="16"/>
  <c r="M75" i="16"/>
  <c r="L75" i="16"/>
  <c r="R71" i="16"/>
  <c r="Q71" i="16"/>
  <c r="P71" i="16"/>
  <c r="O71" i="16"/>
  <c r="N71" i="16"/>
  <c r="M71" i="16"/>
  <c r="L71" i="16"/>
  <c r="R70" i="16"/>
  <c r="Q70" i="16"/>
  <c r="P70" i="16"/>
  <c r="O70" i="16"/>
  <c r="N70" i="16"/>
  <c r="M70" i="16"/>
  <c r="L70" i="16"/>
  <c r="R69" i="16"/>
  <c r="Q69" i="16"/>
  <c r="P69" i="16"/>
  <c r="O69" i="16"/>
  <c r="N69" i="16"/>
  <c r="M69" i="16"/>
  <c r="L69" i="16"/>
  <c r="R68" i="16"/>
  <c r="Q68" i="16"/>
  <c r="P68" i="16"/>
  <c r="O68" i="16"/>
  <c r="N68" i="16"/>
  <c r="M68" i="16"/>
  <c r="L68" i="16"/>
  <c r="R67" i="16"/>
  <c r="Q67" i="16"/>
  <c r="P67" i="16"/>
  <c r="O67" i="16"/>
  <c r="N67" i="16"/>
  <c r="M67" i="16"/>
  <c r="L67" i="16"/>
  <c r="R63" i="16"/>
  <c r="Q63" i="16"/>
  <c r="P63" i="16"/>
  <c r="O63" i="16"/>
  <c r="N63" i="16"/>
  <c r="M63" i="16"/>
  <c r="L63" i="16"/>
  <c r="R62" i="16"/>
  <c r="Q62" i="16"/>
  <c r="P62" i="16"/>
  <c r="O62" i="16"/>
  <c r="N62" i="16"/>
  <c r="M62" i="16"/>
  <c r="L62" i="16"/>
  <c r="R61" i="16"/>
  <c r="Q61" i="16"/>
  <c r="P61" i="16"/>
  <c r="O61" i="16"/>
  <c r="N61" i="16"/>
  <c r="M61" i="16"/>
  <c r="L61" i="16"/>
  <c r="R60" i="16"/>
  <c r="Q60" i="16"/>
  <c r="P60" i="16"/>
  <c r="O60" i="16"/>
  <c r="N60" i="16"/>
  <c r="M60" i="16"/>
  <c r="L60" i="16"/>
  <c r="R59" i="16"/>
  <c r="Q59" i="16"/>
  <c r="P59" i="16"/>
  <c r="O59" i="16"/>
  <c r="N59" i="16"/>
  <c r="M59" i="16"/>
  <c r="L59" i="16"/>
  <c r="R55" i="16"/>
  <c r="Q55" i="16"/>
  <c r="P55" i="16"/>
  <c r="O55" i="16"/>
  <c r="N55" i="16"/>
  <c r="M55" i="16"/>
  <c r="L55" i="16"/>
  <c r="R54" i="16"/>
  <c r="Q54" i="16"/>
  <c r="P54" i="16"/>
  <c r="O54" i="16"/>
  <c r="N54" i="16"/>
  <c r="M54" i="16"/>
  <c r="L54" i="16"/>
  <c r="R53" i="16"/>
  <c r="Q53" i="16"/>
  <c r="P53" i="16"/>
  <c r="O53" i="16"/>
  <c r="N53" i="16"/>
  <c r="M53" i="16"/>
  <c r="L53" i="16"/>
  <c r="R52" i="16"/>
  <c r="Q52" i="16"/>
  <c r="P52" i="16"/>
  <c r="O52" i="16"/>
  <c r="N52" i="16"/>
  <c r="M52" i="16"/>
  <c r="L52" i="16"/>
  <c r="R51" i="16"/>
  <c r="Q51" i="16"/>
  <c r="P51" i="16"/>
  <c r="O51" i="16"/>
  <c r="N51" i="16"/>
  <c r="M51" i="16"/>
  <c r="L51" i="16"/>
  <c r="R47" i="16"/>
  <c r="Q47" i="16"/>
  <c r="P47" i="16"/>
  <c r="O47" i="16"/>
  <c r="N47" i="16"/>
  <c r="M47" i="16"/>
  <c r="L47" i="16"/>
  <c r="R46" i="16"/>
  <c r="Q46" i="16"/>
  <c r="P46" i="16"/>
  <c r="O46" i="16"/>
  <c r="N46" i="16"/>
  <c r="M46" i="16"/>
  <c r="L46" i="16"/>
  <c r="R45" i="16"/>
  <c r="Q45" i="16"/>
  <c r="P45" i="16"/>
  <c r="O45" i="16"/>
  <c r="N45" i="16"/>
  <c r="M45" i="16"/>
  <c r="L45" i="16"/>
  <c r="R44" i="16"/>
  <c r="Q44" i="16"/>
  <c r="P44" i="16"/>
  <c r="O44" i="16"/>
  <c r="N44" i="16"/>
  <c r="M44" i="16"/>
  <c r="L44" i="16"/>
  <c r="R43" i="16"/>
  <c r="Q43" i="16"/>
  <c r="P43" i="16"/>
  <c r="O43" i="16"/>
  <c r="N43" i="16"/>
  <c r="M43" i="16"/>
  <c r="L43" i="16"/>
  <c r="R39" i="16"/>
  <c r="Q39" i="16"/>
  <c r="P39" i="16"/>
  <c r="O39" i="16"/>
  <c r="N39" i="16"/>
  <c r="M39" i="16"/>
  <c r="L39" i="16"/>
  <c r="R38" i="16"/>
  <c r="Q38" i="16"/>
  <c r="P38" i="16"/>
  <c r="O38" i="16"/>
  <c r="N38" i="16"/>
  <c r="M38" i="16"/>
  <c r="L38" i="16"/>
  <c r="R37" i="16"/>
  <c r="Q37" i="16"/>
  <c r="P37" i="16"/>
  <c r="O37" i="16"/>
  <c r="N37" i="16"/>
  <c r="M37" i="16"/>
  <c r="L37" i="16"/>
  <c r="R36" i="16"/>
  <c r="Q36" i="16"/>
  <c r="P36" i="16"/>
  <c r="O36" i="16"/>
  <c r="N36" i="16"/>
  <c r="M36" i="16"/>
  <c r="L36" i="16"/>
  <c r="R35" i="16"/>
  <c r="Q35" i="16"/>
  <c r="P35" i="16"/>
  <c r="O35" i="16"/>
  <c r="N35" i="16"/>
  <c r="M35" i="16"/>
  <c r="L35" i="16"/>
  <c r="R31" i="16"/>
  <c r="Q31" i="16"/>
  <c r="P31" i="16"/>
  <c r="O31" i="16"/>
  <c r="N31" i="16"/>
  <c r="M31" i="16"/>
  <c r="L31" i="16"/>
  <c r="R30" i="16"/>
  <c r="Q30" i="16"/>
  <c r="P30" i="16"/>
  <c r="O30" i="16"/>
  <c r="N30" i="16"/>
  <c r="M30" i="16"/>
  <c r="L30" i="16"/>
  <c r="R29" i="16"/>
  <c r="Q29" i="16"/>
  <c r="P29" i="16"/>
  <c r="O29" i="16"/>
  <c r="N29" i="16"/>
  <c r="M29" i="16"/>
  <c r="L29" i="16"/>
  <c r="R28" i="16"/>
  <c r="Q28" i="16"/>
  <c r="P28" i="16"/>
  <c r="O28" i="16"/>
  <c r="N28" i="16"/>
  <c r="M28" i="16"/>
  <c r="L28" i="16"/>
  <c r="R27" i="16"/>
  <c r="Q27" i="16"/>
  <c r="P27" i="16"/>
  <c r="O27" i="16"/>
  <c r="N27" i="16"/>
  <c r="M27" i="16"/>
  <c r="L27" i="16"/>
  <c r="R23" i="16"/>
  <c r="Q23" i="16"/>
  <c r="P23" i="16"/>
  <c r="O23" i="16"/>
  <c r="N23" i="16"/>
  <c r="M23" i="16"/>
  <c r="L23" i="16"/>
  <c r="R22" i="16"/>
  <c r="Q22" i="16"/>
  <c r="P22" i="16"/>
  <c r="O22" i="16"/>
  <c r="N22" i="16"/>
  <c r="M22" i="16"/>
  <c r="L22" i="16"/>
  <c r="R21" i="16"/>
  <c r="Q21" i="16"/>
  <c r="P21" i="16"/>
  <c r="O21" i="16"/>
  <c r="N21" i="16"/>
  <c r="M21" i="16"/>
  <c r="L21" i="16"/>
  <c r="R20" i="16"/>
  <c r="Q20" i="16"/>
  <c r="P20" i="16"/>
  <c r="O20" i="16"/>
  <c r="N20" i="16"/>
  <c r="M20" i="16"/>
  <c r="L20" i="16"/>
  <c r="R19" i="16"/>
  <c r="Q19" i="16"/>
  <c r="P19" i="16"/>
  <c r="O19" i="16"/>
  <c r="N19" i="16"/>
  <c r="M19" i="16"/>
  <c r="L19" i="16"/>
  <c r="R15" i="16"/>
  <c r="Q15" i="16"/>
  <c r="P15" i="16"/>
  <c r="O15" i="16"/>
  <c r="N15" i="16"/>
  <c r="M15" i="16"/>
  <c r="L15" i="16"/>
  <c r="R14" i="16"/>
  <c r="Q14" i="16"/>
  <c r="P14" i="16"/>
  <c r="O14" i="16"/>
  <c r="N14" i="16"/>
  <c r="M14" i="16"/>
  <c r="L14" i="16"/>
  <c r="R13" i="16"/>
  <c r="Q13" i="16"/>
  <c r="P13" i="16"/>
  <c r="O13" i="16"/>
  <c r="N13" i="16"/>
  <c r="M13" i="16"/>
  <c r="L13" i="16"/>
  <c r="R12" i="16"/>
  <c r="Q12" i="16"/>
  <c r="P12" i="16"/>
  <c r="O12" i="16"/>
  <c r="N12" i="16"/>
  <c r="M12" i="16"/>
  <c r="L12" i="16"/>
  <c r="R11" i="16"/>
  <c r="Q11" i="16"/>
  <c r="P11" i="16"/>
  <c r="O11" i="16"/>
  <c r="N11" i="16"/>
  <c r="M11" i="16"/>
  <c r="L11" i="16"/>
  <c r="H87" i="16"/>
  <c r="G87" i="16"/>
  <c r="F87" i="16"/>
  <c r="E87" i="16"/>
  <c r="D87" i="16"/>
  <c r="C87" i="16"/>
  <c r="H86" i="16"/>
  <c r="G86" i="16"/>
  <c r="F86" i="16"/>
  <c r="E86" i="16"/>
  <c r="D86" i="16"/>
  <c r="C86" i="16"/>
  <c r="H85" i="16"/>
  <c r="G85" i="16"/>
  <c r="F85" i="16"/>
  <c r="E85" i="16"/>
  <c r="D85" i="16"/>
  <c r="C85" i="16"/>
  <c r="H84" i="16"/>
  <c r="G84" i="16"/>
  <c r="F84" i="16"/>
  <c r="E84" i="16"/>
  <c r="D84" i="16"/>
  <c r="C84" i="16"/>
  <c r="H83" i="16"/>
  <c r="G83" i="16"/>
  <c r="F83" i="16"/>
  <c r="E83" i="16"/>
  <c r="D83" i="16"/>
  <c r="C83" i="16"/>
  <c r="I79" i="16"/>
  <c r="H79" i="16"/>
  <c r="G79" i="16"/>
  <c r="F79" i="16"/>
  <c r="E79" i="16"/>
  <c r="D79" i="16"/>
  <c r="C79" i="16"/>
  <c r="I78" i="16"/>
  <c r="H78" i="16"/>
  <c r="G78" i="16"/>
  <c r="F78" i="16"/>
  <c r="E78" i="16"/>
  <c r="D78" i="16"/>
  <c r="C78" i="16"/>
  <c r="I77" i="16"/>
  <c r="H77" i="16"/>
  <c r="G77" i="16"/>
  <c r="F77" i="16"/>
  <c r="E77" i="16"/>
  <c r="D77" i="16"/>
  <c r="C77" i="16"/>
  <c r="I76" i="16"/>
  <c r="H76" i="16"/>
  <c r="G76" i="16"/>
  <c r="F76" i="16"/>
  <c r="E76" i="16"/>
  <c r="D76" i="16"/>
  <c r="C76" i="16"/>
  <c r="I75" i="16"/>
  <c r="H75" i="16"/>
  <c r="G75" i="16"/>
  <c r="F75" i="16"/>
  <c r="E75" i="16"/>
  <c r="D75" i="16"/>
  <c r="C75" i="16"/>
  <c r="I71" i="16"/>
  <c r="H71" i="16"/>
  <c r="G71" i="16"/>
  <c r="F71" i="16"/>
  <c r="E71" i="16"/>
  <c r="D71" i="16"/>
  <c r="C71" i="16"/>
  <c r="I70" i="16"/>
  <c r="H70" i="16"/>
  <c r="G70" i="16"/>
  <c r="F70" i="16"/>
  <c r="E70" i="16"/>
  <c r="D70" i="16"/>
  <c r="C70" i="16"/>
  <c r="I69" i="16"/>
  <c r="H69" i="16"/>
  <c r="G69" i="16"/>
  <c r="F69" i="16"/>
  <c r="E69" i="16"/>
  <c r="D69" i="16"/>
  <c r="C69" i="16"/>
  <c r="I68" i="16"/>
  <c r="H68" i="16"/>
  <c r="G68" i="16"/>
  <c r="F68" i="16"/>
  <c r="E68" i="16"/>
  <c r="D68" i="16"/>
  <c r="C68" i="16"/>
  <c r="I67" i="16"/>
  <c r="H67" i="16"/>
  <c r="G67" i="16"/>
  <c r="F67" i="16"/>
  <c r="E67" i="16"/>
  <c r="D67" i="16"/>
  <c r="C67" i="16"/>
  <c r="I63" i="16"/>
  <c r="H63" i="16"/>
  <c r="G63" i="16"/>
  <c r="F63" i="16"/>
  <c r="E63" i="16"/>
  <c r="D63" i="16"/>
  <c r="C63" i="16"/>
  <c r="I62" i="16"/>
  <c r="H62" i="16"/>
  <c r="G62" i="16"/>
  <c r="F62" i="16"/>
  <c r="E62" i="16"/>
  <c r="D62" i="16"/>
  <c r="C62" i="16"/>
  <c r="I61" i="16"/>
  <c r="H61" i="16"/>
  <c r="G61" i="16"/>
  <c r="F61" i="16"/>
  <c r="E61" i="16"/>
  <c r="D61" i="16"/>
  <c r="C61" i="16"/>
  <c r="I60" i="16"/>
  <c r="H60" i="16"/>
  <c r="G60" i="16"/>
  <c r="F60" i="16"/>
  <c r="E60" i="16"/>
  <c r="D60" i="16"/>
  <c r="C60" i="16"/>
  <c r="I59" i="16"/>
  <c r="H59" i="16"/>
  <c r="G59" i="16"/>
  <c r="F59" i="16"/>
  <c r="E59" i="16"/>
  <c r="D59" i="16"/>
  <c r="C59" i="16"/>
  <c r="I55" i="16"/>
  <c r="H55" i="16"/>
  <c r="G55" i="16"/>
  <c r="F55" i="16"/>
  <c r="E55" i="16"/>
  <c r="C55" i="16"/>
  <c r="I54" i="16"/>
  <c r="H54" i="16"/>
  <c r="G54" i="16"/>
  <c r="F54" i="16"/>
  <c r="E54" i="16"/>
  <c r="C54" i="16"/>
  <c r="I53" i="16"/>
  <c r="H53" i="16"/>
  <c r="G53" i="16"/>
  <c r="F53" i="16"/>
  <c r="E53" i="16"/>
  <c r="C53" i="16"/>
  <c r="I52" i="16"/>
  <c r="H52" i="16"/>
  <c r="G52" i="16"/>
  <c r="F52" i="16"/>
  <c r="E52" i="16"/>
  <c r="C52" i="16"/>
  <c r="I51" i="16"/>
  <c r="H51" i="16"/>
  <c r="G51" i="16"/>
  <c r="F51" i="16"/>
  <c r="E51" i="16"/>
  <c r="C51" i="16"/>
  <c r="I47" i="16"/>
  <c r="H47" i="16"/>
  <c r="G47" i="16"/>
  <c r="F47" i="16"/>
  <c r="E47" i="16"/>
  <c r="D47" i="16"/>
  <c r="C47" i="16"/>
  <c r="I46" i="16"/>
  <c r="H46" i="16"/>
  <c r="G46" i="16"/>
  <c r="F46" i="16"/>
  <c r="E46" i="16"/>
  <c r="D46" i="16"/>
  <c r="C46" i="16"/>
  <c r="I45" i="16"/>
  <c r="H45" i="16"/>
  <c r="G45" i="16"/>
  <c r="F45" i="16"/>
  <c r="E45" i="16"/>
  <c r="D45" i="16"/>
  <c r="C45" i="16"/>
  <c r="I44" i="16"/>
  <c r="H44" i="16"/>
  <c r="G44" i="16"/>
  <c r="F44" i="16"/>
  <c r="E44" i="16"/>
  <c r="D44" i="16"/>
  <c r="C44" i="16"/>
  <c r="I43" i="16"/>
  <c r="H43" i="16"/>
  <c r="G43" i="16"/>
  <c r="F43" i="16"/>
  <c r="E43" i="16"/>
  <c r="D43" i="16"/>
  <c r="C43" i="16"/>
  <c r="I39" i="16"/>
  <c r="H39" i="16"/>
  <c r="G39" i="16"/>
  <c r="F39" i="16"/>
  <c r="E39" i="16"/>
  <c r="D39" i="16"/>
  <c r="C39" i="16"/>
  <c r="I38" i="16"/>
  <c r="H38" i="16"/>
  <c r="G38" i="16"/>
  <c r="F38" i="16"/>
  <c r="E38" i="16"/>
  <c r="D38" i="16"/>
  <c r="C38" i="16"/>
  <c r="I37" i="16"/>
  <c r="H37" i="16"/>
  <c r="G37" i="16"/>
  <c r="F37" i="16"/>
  <c r="E37" i="16"/>
  <c r="D37" i="16"/>
  <c r="C37" i="16"/>
  <c r="I36" i="16"/>
  <c r="H36" i="16"/>
  <c r="G36" i="16"/>
  <c r="F36" i="16"/>
  <c r="E36" i="16"/>
  <c r="D36" i="16"/>
  <c r="C36" i="16"/>
  <c r="I35" i="16"/>
  <c r="H35" i="16"/>
  <c r="G35" i="16"/>
  <c r="F35" i="16"/>
  <c r="E35" i="16"/>
  <c r="D35" i="16"/>
  <c r="C35" i="16"/>
  <c r="I31" i="16"/>
  <c r="H31" i="16"/>
  <c r="G31" i="16"/>
  <c r="F31" i="16"/>
  <c r="E31" i="16"/>
  <c r="D31" i="16"/>
  <c r="C31" i="16"/>
  <c r="I30" i="16"/>
  <c r="H30" i="16"/>
  <c r="G30" i="16"/>
  <c r="F30" i="16"/>
  <c r="E30" i="16"/>
  <c r="D30" i="16"/>
  <c r="C30" i="16"/>
  <c r="I29" i="16"/>
  <c r="H29" i="16"/>
  <c r="G29" i="16"/>
  <c r="F29" i="16"/>
  <c r="E29" i="16"/>
  <c r="D29" i="16"/>
  <c r="C29" i="16"/>
  <c r="I28" i="16"/>
  <c r="H28" i="16"/>
  <c r="G28" i="16"/>
  <c r="F28" i="16"/>
  <c r="E28" i="16"/>
  <c r="D28" i="16"/>
  <c r="C28" i="16"/>
  <c r="I27" i="16"/>
  <c r="H27" i="16"/>
  <c r="G27" i="16"/>
  <c r="F27" i="16"/>
  <c r="E27" i="16"/>
  <c r="D27" i="16"/>
  <c r="C27" i="16"/>
  <c r="I23" i="16"/>
  <c r="H23" i="16"/>
  <c r="G23" i="16"/>
  <c r="F23" i="16"/>
  <c r="E23" i="16"/>
  <c r="D23" i="16"/>
  <c r="I22" i="16"/>
  <c r="H22" i="16"/>
  <c r="G22" i="16"/>
  <c r="F22" i="16"/>
  <c r="E22" i="16"/>
  <c r="D22" i="16"/>
  <c r="I21" i="16"/>
  <c r="H21" i="16"/>
  <c r="G21" i="16"/>
  <c r="F21" i="16"/>
  <c r="E21" i="16"/>
  <c r="D21" i="16"/>
  <c r="I20" i="16"/>
  <c r="H20" i="16"/>
  <c r="G20" i="16"/>
  <c r="F20" i="16"/>
  <c r="E20" i="16"/>
  <c r="D20" i="16"/>
  <c r="I19" i="16"/>
  <c r="H19" i="16"/>
  <c r="G19" i="16"/>
  <c r="F19" i="16"/>
  <c r="E19" i="16"/>
  <c r="D19" i="16"/>
  <c r="AS79" i="16"/>
  <c r="AQ79" i="16"/>
  <c r="AP79" i="16"/>
  <c r="AO79" i="16"/>
  <c r="AN79" i="16"/>
  <c r="AM79" i="16"/>
  <c r="AS78" i="16"/>
  <c r="AQ78" i="16"/>
  <c r="AP78" i="16"/>
  <c r="AO78" i="16"/>
  <c r="AN78" i="16"/>
  <c r="AM78" i="16"/>
  <c r="AS77" i="16"/>
  <c r="AQ77" i="16"/>
  <c r="AP77" i="16"/>
  <c r="AO77" i="16"/>
  <c r="AN77" i="16"/>
  <c r="AM77" i="16"/>
  <c r="AS76" i="16"/>
  <c r="AQ76" i="16"/>
  <c r="AP76" i="16"/>
  <c r="AO76" i="16"/>
  <c r="AN76" i="16"/>
  <c r="AM76" i="16"/>
  <c r="AS75" i="16"/>
  <c r="AQ75" i="16"/>
  <c r="AP75" i="16"/>
  <c r="AO75" i="16"/>
  <c r="AN75" i="16"/>
  <c r="AM75" i="16"/>
  <c r="AS71" i="16"/>
  <c r="AR71" i="16"/>
  <c r="AQ71" i="16"/>
  <c r="AP71" i="16"/>
  <c r="AO71" i="16"/>
  <c r="AN71" i="16"/>
  <c r="AM71" i="16"/>
  <c r="AS70" i="16"/>
  <c r="AR70" i="16"/>
  <c r="AQ70" i="16"/>
  <c r="AP70" i="16"/>
  <c r="AO70" i="16"/>
  <c r="AN70" i="16"/>
  <c r="AM70" i="16"/>
  <c r="AS69" i="16"/>
  <c r="AR69" i="16"/>
  <c r="AQ69" i="16"/>
  <c r="AP69" i="16"/>
  <c r="AO69" i="16"/>
  <c r="AN69" i="16"/>
  <c r="AM69" i="16"/>
  <c r="AS68" i="16"/>
  <c r="AR68" i="16"/>
  <c r="AQ68" i="16"/>
  <c r="AP68" i="16"/>
  <c r="AO68" i="16"/>
  <c r="AN68" i="16"/>
  <c r="AM68" i="16"/>
  <c r="AS67" i="16"/>
  <c r="AR67" i="16"/>
  <c r="AQ67" i="16"/>
  <c r="AP67" i="16"/>
  <c r="AO67" i="16"/>
  <c r="AN67" i="16"/>
  <c r="AM67" i="16"/>
  <c r="AS63" i="16"/>
  <c r="AR63" i="16"/>
  <c r="AQ63" i="16"/>
  <c r="AP63" i="16"/>
  <c r="AO63" i="16"/>
  <c r="AN63" i="16"/>
  <c r="AM63" i="16"/>
  <c r="AS62" i="16"/>
  <c r="AR62" i="16"/>
  <c r="AQ62" i="16"/>
  <c r="AP62" i="16"/>
  <c r="AO62" i="16"/>
  <c r="AN62" i="16"/>
  <c r="AM62" i="16"/>
  <c r="AS61" i="16"/>
  <c r="AR61" i="16"/>
  <c r="AQ61" i="16"/>
  <c r="AP61" i="16"/>
  <c r="AO61" i="16"/>
  <c r="AN61" i="16"/>
  <c r="AM61" i="16"/>
  <c r="AS60" i="16"/>
  <c r="AR60" i="16"/>
  <c r="AQ60" i="16"/>
  <c r="AP60" i="16"/>
  <c r="AO60" i="16"/>
  <c r="AN60" i="16"/>
  <c r="AM60" i="16"/>
  <c r="AS59" i="16"/>
  <c r="AR59" i="16"/>
  <c r="AQ59" i="16"/>
  <c r="AP59" i="16"/>
  <c r="AO59" i="16"/>
  <c r="AN59" i="16"/>
  <c r="AM59" i="16"/>
  <c r="AS55" i="16"/>
  <c r="AR55" i="16"/>
  <c r="AQ55" i="16"/>
  <c r="AP55" i="16"/>
  <c r="AO55" i="16"/>
  <c r="AN55" i="16"/>
  <c r="AM55" i="16"/>
  <c r="AS54" i="16"/>
  <c r="AR54" i="16"/>
  <c r="AQ54" i="16"/>
  <c r="AP54" i="16"/>
  <c r="AO54" i="16"/>
  <c r="AN54" i="16"/>
  <c r="AM54" i="16"/>
  <c r="AS53" i="16"/>
  <c r="AR53" i="16"/>
  <c r="AQ53" i="16"/>
  <c r="AP53" i="16"/>
  <c r="AO53" i="16"/>
  <c r="AN53" i="16"/>
  <c r="AM53" i="16"/>
  <c r="AS52" i="16"/>
  <c r="AR52" i="16"/>
  <c r="AQ52" i="16"/>
  <c r="AP52" i="16"/>
  <c r="AO52" i="16"/>
  <c r="AN52" i="16"/>
  <c r="AM52" i="16"/>
  <c r="AS51" i="16"/>
  <c r="AR51" i="16"/>
  <c r="AQ51" i="16"/>
  <c r="AP51" i="16"/>
  <c r="AO51" i="16"/>
  <c r="AN51" i="16"/>
  <c r="AM51" i="16"/>
  <c r="AS47" i="16"/>
  <c r="AR47" i="16"/>
  <c r="AQ47" i="16"/>
  <c r="AP47" i="16"/>
  <c r="AO47" i="16"/>
  <c r="AN47" i="16"/>
  <c r="AM47" i="16"/>
  <c r="AS46" i="16"/>
  <c r="AR46" i="16"/>
  <c r="AQ46" i="16"/>
  <c r="AP46" i="16"/>
  <c r="AO46" i="16"/>
  <c r="AN46" i="16"/>
  <c r="AM46" i="16"/>
  <c r="AS45" i="16"/>
  <c r="AR45" i="16"/>
  <c r="AQ45" i="16"/>
  <c r="AP45" i="16"/>
  <c r="AO45" i="16"/>
  <c r="AN45" i="16"/>
  <c r="AM45" i="16"/>
  <c r="AS44" i="16"/>
  <c r="AR44" i="16"/>
  <c r="AQ44" i="16"/>
  <c r="AP44" i="16"/>
  <c r="AO44" i="16"/>
  <c r="AN44" i="16"/>
  <c r="AM44" i="16"/>
  <c r="AS43" i="16"/>
  <c r="AR43" i="16"/>
  <c r="AQ43" i="16"/>
  <c r="AP43" i="16"/>
  <c r="AO43" i="16"/>
  <c r="AN43" i="16"/>
  <c r="AM43" i="16"/>
  <c r="AS39" i="16"/>
  <c r="AR39" i="16"/>
  <c r="AQ39" i="16"/>
  <c r="AP39" i="16"/>
  <c r="AO39" i="16"/>
  <c r="AN39" i="16"/>
  <c r="AM39" i="16"/>
  <c r="AS38" i="16"/>
  <c r="AR38" i="16"/>
  <c r="AQ38" i="16"/>
  <c r="AP38" i="16"/>
  <c r="AO38" i="16"/>
  <c r="AN38" i="16"/>
  <c r="AM38" i="16"/>
  <c r="AS37" i="16"/>
  <c r="AR37" i="16"/>
  <c r="AQ37" i="16"/>
  <c r="AP37" i="16"/>
  <c r="AO37" i="16"/>
  <c r="AN37" i="16"/>
  <c r="AM37" i="16"/>
  <c r="AS36" i="16"/>
  <c r="AR36" i="16"/>
  <c r="AQ36" i="16"/>
  <c r="AP36" i="16"/>
  <c r="AO36" i="16"/>
  <c r="AN36" i="16"/>
  <c r="AM36" i="16"/>
  <c r="AS35" i="16"/>
  <c r="AR35" i="16"/>
  <c r="AQ35" i="16"/>
  <c r="AP35" i="16"/>
  <c r="AO35" i="16"/>
  <c r="AN35" i="16"/>
  <c r="AM35" i="16"/>
  <c r="AS31" i="16"/>
  <c r="AR31" i="16"/>
  <c r="AQ31" i="16"/>
  <c r="AP31" i="16"/>
  <c r="AO31" i="16"/>
  <c r="AN31" i="16"/>
  <c r="AM31" i="16"/>
  <c r="AS30" i="16"/>
  <c r="AR30" i="16"/>
  <c r="AQ30" i="16"/>
  <c r="AP30" i="16"/>
  <c r="AO30" i="16"/>
  <c r="AN30" i="16"/>
  <c r="AM30" i="16"/>
  <c r="AS29" i="16"/>
  <c r="AR29" i="16"/>
  <c r="AQ29" i="16"/>
  <c r="AP29" i="16"/>
  <c r="AO29" i="16"/>
  <c r="AN29" i="16"/>
  <c r="AM29" i="16"/>
  <c r="AS28" i="16"/>
  <c r="AR28" i="16"/>
  <c r="AQ28" i="16"/>
  <c r="AP28" i="16"/>
  <c r="AO28" i="16"/>
  <c r="AN28" i="16"/>
  <c r="AM28" i="16"/>
  <c r="AS27" i="16"/>
  <c r="AR27" i="16"/>
  <c r="AQ27" i="16"/>
  <c r="AP27" i="16"/>
  <c r="AO27" i="16"/>
  <c r="AN27" i="16"/>
  <c r="AM27" i="16"/>
  <c r="AS23" i="16"/>
  <c r="AR23" i="16"/>
  <c r="AQ23" i="16"/>
  <c r="AP23" i="16"/>
  <c r="AO23" i="16"/>
  <c r="AN23" i="16"/>
  <c r="AM23" i="16"/>
  <c r="AS22" i="16"/>
  <c r="AR22" i="16"/>
  <c r="AQ22" i="16"/>
  <c r="AP22" i="16"/>
  <c r="AO22" i="16"/>
  <c r="AN22" i="16"/>
  <c r="AM22" i="16"/>
  <c r="AS21" i="16"/>
  <c r="AR21" i="16"/>
  <c r="AQ21" i="16"/>
  <c r="AP21" i="16"/>
  <c r="AO21" i="16"/>
  <c r="AN21" i="16"/>
  <c r="AM21" i="16"/>
  <c r="AS20" i="16"/>
  <c r="AR20" i="16"/>
  <c r="AQ20" i="16"/>
  <c r="AP20" i="16"/>
  <c r="AO20" i="16"/>
  <c r="AN20" i="16"/>
  <c r="AM20" i="16"/>
  <c r="AS19" i="16"/>
  <c r="AR19" i="16"/>
  <c r="AQ19" i="16"/>
  <c r="AP19" i="16"/>
  <c r="AO19" i="16"/>
  <c r="AN19" i="16"/>
  <c r="AM19" i="16"/>
  <c r="AJ7" i="16"/>
  <c r="AI7" i="16"/>
  <c r="AH7" i="16"/>
  <c r="AG7" i="16"/>
  <c r="AF7" i="16"/>
  <c r="AE7" i="16"/>
  <c r="AD7" i="16"/>
  <c r="AJ6" i="16"/>
  <c r="AI6" i="16"/>
  <c r="AH6" i="16"/>
  <c r="AG6" i="16"/>
  <c r="AF6" i="16"/>
  <c r="AE6" i="16"/>
  <c r="AD6" i="16"/>
  <c r="AJ5" i="16"/>
  <c r="AI5" i="16"/>
  <c r="AH5" i="16"/>
  <c r="AG5" i="16"/>
  <c r="AF5" i="16"/>
  <c r="AE5" i="16"/>
  <c r="AD5" i="16"/>
  <c r="AJ4" i="16"/>
  <c r="AI4" i="16"/>
  <c r="AH4" i="16"/>
  <c r="AG4" i="16"/>
  <c r="AF4" i="16"/>
  <c r="AE4" i="16"/>
  <c r="AD4" i="16"/>
  <c r="AJ3" i="16"/>
  <c r="AI3" i="16"/>
  <c r="AH3" i="16"/>
  <c r="AG3" i="16"/>
  <c r="AF3" i="16"/>
  <c r="AE3" i="16"/>
  <c r="AD3" i="16"/>
  <c r="AS15" i="16"/>
  <c r="AR15" i="16"/>
  <c r="AQ15" i="16"/>
  <c r="AP15" i="16"/>
  <c r="AO15" i="16"/>
  <c r="AN15" i="16"/>
  <c r="AM15" i="16"/>
  <c r="AS14" i="16"/>
  <c r="AR14" i="16"/>
  <c r="AQ14" i="16"/>
  <c r="AP14" i="16"/>
  <c r="AO14" i="16"/>
  <c r="AN14" i="16"/>
  <c r="AM14" i="16"/>
  <c r="AS13" i="16"/>
  <c r="AR13" i="16"/>
  <c r="AQ13" i="16"/>
  <c r="AP13" i="16"/>
  <c r="AO13" i="16"/>
  <c r="AN13" i="16"/>
  <c r="AM13" i="16"/>
  <c r="AS12" i="16"/>
  <c r="AR12" i="16"/>
  <c r="AQ12" i="16"/>
  <c r="AP12" i="16"/>
  <c r="AO12" i="16"/>
  <c r="AN12" i="16"/>
  <c r="AM12" i="16"/>
  <c r="AS11" i="16"/>
  <c r="AR11" i="16"/>
  <c r="AQ11" i="16"/>
  <c r="AP11" i="16"/>
  <c r="AO11" i="16"/>
  <c r="AN11" i="16"/>
  <c r="AM11" i="16"/>
  <c r="AS7" i="16"/>
  <c r="AR7" i="16"/>
  <c r="AQ7" i="16"/>
  <c r="AP7" i="16"/>
  <c r="AO7" i="16"/>
  <c r="AN7" i="16"/>
  <c r="AM7" i="16"/>
  <c r="AS6" i="16"/>
  <c r="AR6" i="16"/>
  <c r="AQ6" i="16"/>
  <c r="AP6" i="16"/>
  <c r="AO6" i="16"/>
  <c r="AN6" i="16"/>
  <c r="AM6" i="16"/>
  <c r="AS5" i="16"/>
  <c r="AR5" i="16"/>
  <c r="AQ5" i="16"/>
  <c r="AP5" i="16"/>
  <c r="AO5" i="16"/>
  <c r="AN5" i="16"/>
  <c r="AM5" i="16"/>
  <c r="AS4" i="16"/>
  <c r="AR4" i="16"/>
  <c r="AQ4" i="16"/>
  <c r="AP4" i="16"/>
  <c r="AO4" i="16"/>
  <c r="AN4" i="16"/>
  <c r="AM4" i="16"/>
  <c r="AS3" i="16"/>
  <c r="AR3" i="16"/>
  <c r="AQ3" i="16"/>
  <c r="AP3" i="16"/>
  <c r="AO3" i="16"/>
  <c r="AN3" i="16"/>
  <c r="AM3" i="16"/>
  <c r="AA7" i="16"/>
  <c r="Z7" i="16"/>
  <c r="Y7" i="16"/>
  <c r="X7" i="16"/>
  <c r="W7" i="16"/>
  <c r="V7" i="16"/>
  <c r="U7" i="16"/>
  <c r="AA6" i="16"/>
  <c r="Z6" i="16"/>
  <c r="Y6" i="16"/>
  <c r="X6" i="16"/>
  <c r="W6" i="16"/>
  <c r="V6" i="16"/>
  <c r="U6" i="16"/>
  <c r="AA5" i="16"/>
  <c r="Z5" i="16"/>
  <c r="Y5" i="16"/>
  <c r="X5" i="16"/>
  <c r="W5" i="16"/>
  <c r="V5" i="16"/>
  <c r="U5" i="16"/>
  <c r="AA4" i="16"/>
  <c r="Z4" i="16"/>
  <c r="Y4" i="16"/>
  <c r="X4" i="16"/>
  <c r="W4" i="16"/>
  <c r="V4" i="16"/>
  <c r="U4" i="16"/>
  <c r="AA3" i="16"/>
  <c r="Z3" i="16"/>
  <c r="Y3" i="16"/>
  <c r="X3" i="16"/>
  <c r="W3" i="16"/>
  <c r="V3" i="16"/>
  <c r="U3" i="16"/>
  <c r="R7" i="16"/>
  <c r="Q7" i="16"/>
  <c r="P7" i="16"/>
  <c r="O7" i="16"/>
  <c r="N7" i="16"/>
  <c r="M7" i="16"/>
  <c r="L7" i="16"/>
  <c r="R6" i="16"/>
  <c r="Q6" i="16"/>
  <c r="P6" i="16"/>
  <c r="O6" i="16"/>
  <c r="N6" i="16"/>
  <c r="M6" i="16"/>
  <c r="L6" i="16"/>
  <c r="R5" i="16"/>
  <c r="Q5" i="16"/>
  <c r="P5" i="16"/>
  <c r="O5" i="16"/>
  <c r="N5" i="16"/>
  <c r="M5" i="16"/>
  <c r="L5" i="16"/>
  <c r="R4" i="16"/>
  <c r="Q4" i="16"/>
  <c r="P4" i="16"/>
  <c r="O4" i="16"/>
  <c r="N4" i="16"/>
  <c r="M4" i="16"/>
  <c r="L4" i="16"/>
  <c r="R3" i="16"/>
  <c r="Q3" i="16"/>
  <c r="P3" i="16"/>
  <c r="O3" i="16"/>
  <c r="N3" i="16"/>
  <c r="M3" i="16"/>
  <c r="L3" i="16"/>
  <c r="F15" i="16"/>
  <c r="F14" i="16"/>
  <c r="G15" i="16"/>
  <c r="G14" i="16"/>
  <c r="G13" i="16"/>
  <c r="G12" i="16"/>
  <c r="G11" i="16"/>
  <c r="H15" i="16"/>
  <c r="H14" i="16"/>
  <c r="H13" i="16"/>
  <c r="H12" i="16"/>
  <c r="H11" i="16"/>
  <c r="I14" i="16"/>
  <c r="I13" i="16"/>
  <c r="I12" i="16"/>
  <c r="I11" i="16"/>
  <c r="I15" i="16"/>
  <c r="D4" i="16"/>
  <c r="E4" i="16"/>
  <c r="F4" i="16"/>
  <c r="G4" i="16"/>
  <c r="H4" i="16"/>
  <c r="I4" i="16"/>
  <c r="D5" i="16"/>
  <c r="E5" i="16"/>
  <c r="F5" i="16"/>
  <c r="G5" i="16"/>
  <c r="H5" i="16"/>
  <c r="I5" i="16"/>
  <c r="D6" i="16"/>
  <c r="E6" i="16"/>
  <c r="F6" i="16"/>
  <c r="G6" i="16"/>
  <c r="H6" i="16"/>
  <c r="I6" i="16"/>
  <c r="D7" i="16"/>
  <c r="E7" i="16"/>
  <c r="F7" i="16"/>
  <c r="G7" i="16"/>
  <c r="H7" i="16"/>
  <c r="I7" i="16"/>
  <c r="F13" i="16"/>
  <c r="F12" i="16"/>
  <c r="F11" i="16"/>
  <c r="E15" i="16"/>
  <c r="E14" i="16"/>
  <c r="E13" i="16"/>
  <c r="E12" i="16"/>
  <c r="E11" i="16"/>
  <c r="D15" i="16"/>
  <c r="D14" i="16"/>
  <c r="D13" i="16"/>
  <c r="D12" i="16"/>
  <c r="D11" i="16"/>
  <c r="C15" i="16"/>
  <c r="C14" i="16"/>
  <c r="C13" i="16"/>
  <c r="C12" i="16"/>
  <c r="C11" i="16"/>
  <c r="C7" i="16" l="1"/>
  <c r="C6" i="16"/>
  <c r="C5" i="16"/>
  <c r="C4" i="16"/>
  <c r="I3" i="16"/>
  <c r="H3" i="16"/>
  <c r="G3" i="16"/>
  <c r="F3" i="16"/>
  <c r="E3" i="16"/>
  <c r="D3" i="16"/>
  <c r="C3" i="16"/>
  <c r="I12" i="26" l="1"/>
  <c r="J12" i="26" s="1"/>
  <c r="I87" i="16" s="1"/>
  <c r="I11" i="26"/>
  <c r="J11" i="26" s="1"/>
  <c r="I86" i="16" s="1"/>
  <c r="I10" i="26"/>
  <c r="J10" i="26" s="1"/>
  <c r="I85" i="16" s="1"/>
  <c r="I9" i="26"/>
  <c r="J9" i="26" s="1"/>
  <c r="I84" i="16" s="1"/>
  <c r="I8" i="26"/>
  <c r="J8" i="26" s="1"/>
  <c r="I83" i="16" s="1"/>
  <c r="I12" i="25"/>
  <c r="J12" i="25" s="1"/>
  <c r="AR79" i="16" s="1"/>
  <c r="I11" i="25"/>
  <c r="J11" i="25" s="1"/>
  <c r="AR78" i="16" s="1"/>
  <c r="I10" i="25"/>
  <c r="J10" i="25" s="1"/>
  <c r="AR77" i="16" s="1"/>
  <c r="I9" i="25"/>
  <c r="J9" i="25" s="1"/>
  <c r="AR76" i="16" s="1"/>
  <c r="I8" i="25"/>
  <c r="J8" i="25" s="1"/>
  <c r="AR75" i="16" s="1"/>
  <c r="I12" i="24"/>
  <c r="J12" i="24" s="1"/>
  <c r="I11" i="24"/>
  <c r="J11" i="24" s="1"/>
  <c r="I10" i="24"/>
  <c r="J10" i="24" s="1"/>
  <c r="I9" i="24"/>
  <c r="J9" i="24" s="1"/>
  <c r="I8" i="24"/>
  <c r="J8" i="24" s="1"/>
  <c r="I12" i="23"/>
  <c r="J12" i="23" s="1"/>
  <c r="I11" i="23"/>
  <c r="J11" i="23" s="1"/>
  <c r="I10" i="23"/>
  <c r="J10" i="23" s="1"/>
  <c r="I9" i="23"/>
  <c r="J9" i="23" s="1"/>
  <c r="I8" i="23"/>
  <c r="J8" i="23" s="1"/>
  <c r="I12" i="22"/>
  <c r="J12" i="22" s="1"/>
  <c r="W31" i="16" s="1"/>
  <c r="I11" i="22"/>
  <c r="J11" i="22" s="1"/>
  <c r="W30" i="16" s="1"/>
  <c r="I10" i="22"/>
  <c r="J10" i="22" s="1"/>
  <c r="W29" i="16" s="1"/>
  <c r="I9" i="22"/>
  <c r="J9" i="22" s="1"/>
  <c r="W28" i="16" s="1"/>
  <c r="I8" i="22"/>
  <c r="J8" i="22" s="1"/>
  <c r="W27" i="16" s="1"/>
  <c r="I12" i="21"/>
  <c r="J12" i="21" s="1"/>
  <c r="D55" i="16" s="1"/>
  <c r="I11" i="21"/>
  <c r="J11" i="21" s="1"/>
  <c r="D54" i="16" s="1"/>
  <c r="I10" i="21"/>
  <c r="J10" i="21" s="1"/>
  <c r="D53" i="16" s="1"/>
  <c r="I9" i="21"/>
  <c r="J9" i="21" s="1"/>
  <c r="D52" i="16" s="1"/>
  <c r="I8" i="21"/>
  <c r="J8" i="21" s="1"/>
  <c r="D51" i="16" s="1"/>
  <c r="I12" i="1"/>
  <c r="J12" i="1" s="1"/>
  <c r="C23" i="16" s="1"/>
  <c r="I11" i="1"/>
  <c r="J11" i="1" s="1"/>
  <c r="C22" i="16" s="1"/>
  <c r="I10" i="1"/>
  <c r="J10" i="1" s="1"/>
  <c r="C21" i="16" s="1"/>
  <c r="I9" i="1"/>
  <c r="J9" i="1" s="1"/>
  <c r="C20" i="16" s="1"/>
  <c r="I8" i="1"/>
  <c r="J8" i="1" s="1"/>
  <c r="C19" i="16" s="1"/>
  <c r="C14" i="2" l="1"/>
</calcChain>
</file>

<file path=xl/sharedStrings.xml><?xml version="1.0" encoding="utf-8"?>
<sst xmlns="http://schemas.openxmlformats.org/spreadsheetml/2006/main" count="869" uniqueCount="109">
  <si>
    <t>Tableau ZEP</t>
  </si>
  <si>
    <t>N° ZEP</t>
  </si>
  <si>
    <t>Non posée</t>
  </si>
  <si>
    <t>RELEVE TRAVAUX PROGRAMMES</t>
  </si>
  <si>
    <t>Accordée</t>
  </si>
  <si>
    <t>Annulée</t>
  </si>
  <si>
    <t>JANVIER</t>
  </si>
  <si>
    <t>FEVRIER</t>
  </si>
  <si>
    <t>MARS</t>
  </si>
  <si>
    <t>AVRIL</t>
  </si>
  <si>
    <t>MAI</t>
  </si>
  <si>
    <t>JUIN</t>
  </si>
  <si>
    <t>JUILLET</t>
  </si>
  <si>
    <t xml:space="preserve">AOUT </t>
  </si>
  <si>
    <t>SEPTEMBRE</t>
  </si>
  <si>
    <t>OCTOBRE</t>
  </si>
  <si>
    <t>NOVEMBRE</t>
  </si>
  <si>
    <t>DECEMBRE</t>
  </si>
  <si>
    <t>T</t>
  </si>
  <si>
    <t>R</t>
  </si>
  <si>
    <t>A</t>
  </si>
  <si>
    <t>V</t>
  </si>
  <si>
    <t>U</t>
  </si>
  <si>
    <t>X</t>
  </si>
  <si>
    <t>Incompatibilté(s) S9</t>
  </si>
  <si>
    <t>Autres</t>
  </si>
  <si>
    <t>Moyenne mois</t>
  </si>
  <si>
    <t>moyenne Année</t>
  </si>
  <si>
    <t>Colonne1</t>
  </si>
  <si>
    <t>Statut        \         Mois</t>
  </si>
  <si>
    <t>STATISTIQUES JOUR J</t>
  </si>
  <si>
    <t>Moyenne SEMAINE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</si>
  <si>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</si>
  <si>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</si>
  <si>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</si>
  <si>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</si>
  <si>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</si>
  <si>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</si>
  <si>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</si>
  <si>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</si>
  <si>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</si>
  <si>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</si>
  <si>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</si>
  <si>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</si>
  <si>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</si>
  <si>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</si>
  <si>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</si>
  <si>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</si>
  <si>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27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</si>
  <si>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</si>
  <si>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</si>
  <si>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</si>
  <si>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</si>
  <si>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</si>
  <si>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</si>
  <si>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</si>
  <si>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</si>
  <si>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</si>
  <si>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272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</si>
  <si>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</si>
  <si>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</si>
  <si>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</si>
  <si>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</si>
  <si>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</si>
  <si>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</si>
  <si>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</si>
  <si>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</si>
  <si>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</si>
  <si>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</si>
  <si>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</si>
  <si>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</si>
  <si>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</si>
  <si>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</si>
  <si>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</si>
  <si>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</si>
  <si>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</si>
  <si>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</si>
  <si>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</si>
  <si>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</si>
  <si>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</si>
  <si>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</si>
  <si>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</si>
  <si>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</si>
  <si>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</si>
  <si>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Incompatibilité S9</t>
  </si>
  <si>
    <t>NP</t>
  </si>
  <si>
    <t>ANN</t>
  </si>
  <si>
    <t>I S9</t>
  </si>
  <si>
    <t>AUT</t>
  </si>
  <si>
    <t>DILU</t>
  </si>
  <si>
    <t>LUMA</t>
  </si>
  <si>
    <t>MAME</t>
  </si>
  <si>
    <t>MEJE</t>
  </si>
  <si>
    <t>JEVE</t>
  </si>
  <si>
    <t>VESA</t>
  </si>
  <si>
    <t>SADI</t>
  </si>
  <si>
    <t>TAUX</t>
  </si>
  <si>
    <t>N° SEMAINE</t>
  </si>
  <si>
    <t>NOMBRE</t>
  </si>
  <si>
    <t>MOTIF</t>
  </si>
  <si>
    <t>OBSERVATIONS</t>
  </si>
  <si>
    <t>N° OPERATION</t>
  </si>
  <si>
    <t>NUIT DU DIMANCHE A LUNDI</t>
  </si>
  <si>
    <t>NUIT DU LUNDI AU MARDI</t>
  </si>
  <si>
    <t>NUIT DU MARDI AU MERCREDI</t>
  </si>
  <si>
    <t>NUIT DU MERCREDI AU JEUDI</t>
  </si>
  <si>
    <t>NUIT DU JEUDI AU VENDREDI</t>
  </si>
  <si>
    <t>NUIT DU VENDREDI AU SAMEDI</t>
  </si>
  <si>
    <t>NUIT DU SAMEDI AU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</si>
</sst>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Arial"/>
      <family val="2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6"/>
      <name val="Arial"/>
      <family val="2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 applyAlignment="1">
      <alignment horizontal="center"/>
    </xf>
    <xf numFmtId="10" fontId="0" fillId="0" borderId="0" xfId="0" applyNumberFormat="1"/>
    <xf numFmtId="0" fontId="0" fillId="3" borderId="14" xfId="0" applyFont="1" applyFill="1" applyBorder="1"/>
    <xf numFmtId="0" fontId="0" fillId="0" borderId="14" xfId="0" applyFont="1" applyBorder="1"/>
    <xf numFmtId="0" fontId="0" fillId="3" borderId="13" xfId="0" applyFont="1" applyFill="1" applyBorder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0" xfId="0" applyBorder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0" fillId="4" borderId="0" xfId="0" applyFill="1"/>
    <xf numFmtId="0" fontId="0" fillId="0" borderId="0" xfId="0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10" fontId="10" fillId="6" borderId="16" xfId="0" applyNumberFormat="1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10" fontId="10" fillId="6" borderId="17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0" fontId="10" fillId="6" borderId="15" xfId="0" applyNumberFormat="1" applyFont="1" applyFill="1" applyBorder="1" applyAlignment="1">
      <alignment horizontal="center" vertical="center"/>
    </xf>
    <xf numFmtId="0" fontId="10" fillId="6" borderId="23" xfId="0" applyNumberFormat="1" applyFont="1" applyFill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0" fontId="10" fillId="6" borderId="24" xfId="0" applyNumberFormat="1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10" fontId="10" fillId="7" borderId="16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9" fontId="17" fillId="0" borderId="18" xfId="1" applyFont="1" applyBorder="1" applyAlignment="1">
      <alignment horizontal="center"/>
    </xf>
    <xf numFmtId="9" fontId="17" fillId="0" borderId="19" xfId="1" applyFont="1" applyBorder="1" applyAlignment="1">
      <alignment horizontal="center"/>
    </xf>
    <xf numFmtId="9" fontId="17" fillId="0" borderId="20" xfId="1" applyFont="1" applyBorder="1" applyAlignment="1">
      <alignment horizontal="center"/>
    </xf>
    <xf numFmtId="9" fontId="17" fillId="0" borderId="21" xfId="1" applyFont="1" applyBorder="1" applyAlignment="1">
      <alignment horizontal="center"/>
    </xf>
    <xf numFmtId="9" fontId="17" fillId="0" borderId="22" xfId="1" applyFont="1" applyBorder="1" applyAlignment="1">
      <alignment horizontal="center"/>
    </xf>
    <xf numFmtId="0" fontId="9" fillId="0" borderId="1" xfId="0" quotePrefix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72">
    <dxf>
      <numFmt numFmtId="14" formatCode="0.00%"/>
    </dxf>
    <dxf>
      <numFmt numFmtId="0" formatCode="General"/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" textlink="">
      <xdr:nvSpPr>
        <xdr:cNvPr id="2" name="ZoneTexte 1"/>
        <xdr:cNvSpPr txBox="1"/>
      </xdr:nvSpPr>
      <xdr:spPr>
        <a:xfrm>
          <a:off x="8162925" y="52101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  <xdr:twoCellAnchor>
    <xdr:from>
      <xdr:col>7</xdr:col>
      <xdr:colOff>2107046</xdr:colOff>
      <xdr:row>15</xdr:row>
      <xdr:rowOff>86590</xdr:rowOff>
    </xdr:from>
    <xdr:to>
      <xdr:col>26</xdr:col>
      <xdr:colOff>404091</xdr:colOff>
      <xdr:row>44</xdr:row>
      <xdr:rowOff>101022</xdr:rowOff>
    </xdr:to>
    <xdr:sp macro="" textlink="">
      <xdr:nvSpPr>
        <xdr:cNvPr id="3" name="Bulle ronde 2"/>
        <xdr:cNvSpPr/>
      </xdr:nvSpPr>
      <xdr:spPr>
        <a:xfrm>
          <a:off x="11141364" y="5657272"/>
          <a:ext cx="14893636" cy="7547841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600">
            <a:solidFill>
              <a:sysClr val="windowText" lastClr="000000"/>
            </a:solidFill>
          </a:endParaRPr>
        </a:p>
        <a:p>
          <a:pPr algn="l"/>
          <a:r>
            <a:rPr lang="fr-FR" sz="1600">
              <a:solidFill>
                <a:sysClr val="windowText" lastClr="000000"/>
              </a:solidFill>
            </a:rPr>
            <a:t>ETAPE</a:t>
          </a:r>
          <a:r>
            <a:rPr lang="fr-FR" sz="1600" baseline="0">
              <a:solidFill>
                <a:sysClr val="windowText" lastClr="000000"/>
              </a:solidFill>
            </a:rPr>
            <a:t> 1 : REMPLISSAGE DU TABLEAU ZEP (ici à droite) QUI GENERE LES STATISTIQUES  DU TABLEAU "STATISTIQUES JOUR J "(ici en haut)</a:t>
          </a:r>
        </a:p>
        <a:p>
          <a:pPr algn="l"/>
          <a:endParaRPr lang="fr-FR" sz="1600" baseline="0">
            <a:solidFill>
              <a:sysClr val="windowText" lastClr="000000"/>
            </a:solidFill>
          </a:endParaRPr>
        </a:p>
        <a:p>
          <a:pPr algn="l"/>
          <a:endParaRPr lang="fr-FR" sz="1600" baseline="0">
            <a:solidFill>
              <a:sysClr val="windowText" lastClr="000000"/>
            </a:solidFill>
          </a:endParaRPr>
        </a:p>
        <a:p>
          <a:pPr algn="l"/>
          <a:r>
            <a:rPr lang="fr-FR" sz="1600" baseline="0">
              <a:solidFill>
                <a:sysClr val="windowText" lastClr="000000"/>
              </a:solidFill>
            </a:rPr>
            <a:t>DANS LA FEUILLE" STAT", J'AI ECRIS UNE FORMULE QUI VIENT RECUPERER LES TAUX DANS LE TABLEAU "STATISTIQUE JOUR J" EN FONCTION DU NUMERO DE SEMAINE DU "TABLEAU ZEP"</a:t>
          </a:r>
        </a:p>
        <a:p>
          <a:pPr algn="l"/>
          <a:endParaRPr lang="fr-FR" sz="1600" baseline="0">
            <a:solidFill>
              <a:sysClr val="windowText" lastClr="000000"/>
            </a:solidFill>
          </a:endParaRPr>
        </a:p>
        <a:p>
          <a:pPr algn="l"/>
          <a:r>
            <a:rPr lang="fr-FR" sz="1600" baseline="0">
              <a:solidFill>
                <a:sysClr val="windowText" lastClr="000000"/>
              </a:solidFill>
            </a:rPr>
            <a:t>PAR EXEMPLE ICI : POUR LA SEMAINE 3, LE TAUX DE 37,50 SE RETROUVERA DANS LE TABLEAU 3 COLONNE "DILU" (Pour dimanche à lundi), LIGNE "A"(pour Accordée) DE LA FEUILLE "STAT"</a:t>
          </a:r>
        </a:p>
        <a:p>
          <a:pPr algn="l"/>
          <a:endParaRPr lang="fr-FR" sz="16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ETAPE 2 : CLIQUE SUR LE BOUTON VALIDER QUI VA COPIER LES VALEURS DANS LA FEUILLE "STAT OPE" ET QUI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 EFFACE AVEC UN "CLEARCONTENT" LES SAISIES DU TABLEAU ZEP.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LE SOUCI EST QUE EN GENERANT LA MACRO RELIEE AU BOUTON VALIDER (ICI A DROITE), LES DONNEES S'EFFACE DU TABLEAU ZEP DE LA FEUILLE "DILU", LOGIQUEMENT! MAIS ELLE DISPARAISSENT AUSSI DES TABLEAUX DE LA FEUILLE "STAT"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fr-FR" sz="1600" baseline="0">
            <a:solidFill>
              <a:sysClr val="windowText" lastClr="000000"/>
            </a:solidFill>
          </a:endParaRPr>
        </a:p>
        <a:p>
          <a:pPr algn="l"/>
          <a:r>
            <a:rPr lang="fr-FR" sz="1600" baseline="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10</xdr:col>
      <xdr:colOff>102333</xdr:colOff>
      <xdr:row>6</xdr:row>
      <xdr:rowOff>248423</xdr:rowOff>
    </xdr:from>
    <xdr:to>
      <xdr:col>14</xdr:col>
      <xdr:colOff>316437</xdr:colOff>
      <xdr:row>7</xdr:row>
      <xdr:rowOff>284625</xdr:rowOff>
    </xdr:to>
    <xdr:sp macro="" textlink="">
      <xdr:nvSpPr>
        <xdr:cNvPr id="6" name="Flèche vers le bas 5"/>
        <xdr:cNvSpPr/>
      </xdr:nvSpPr>
      <xdr:spPr>
        <a:xfrm rot="5068517">
          <a:off x="16802307" y="1386176"/>
          <a:ext cx="411430" cy="3331377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2381250</xdr:colOff>
      <xdr:row>6</xdr:row>
      <xdr:rowOff>72159</xdr:rowOff>
    </xdr:from>
    <xdr:to>
      <xdr:col>10</xdr:col>
      <xdr:colOff>129886</xdr:colOff>
      <xdr:row>8</xdr:row>
      <xdr:rowOff>173182</xdr:rowOff>
    </xdr:to>
    <xdr:sp macro="" textlink="">
      <xdr:nvSpPr>
        <xdr:cNvPr id="7" name="Ellipse 6"/>
        <xdr:cNvSpPr/>
      </xdr:nvSpPr>
      <xdr:spPr>
        <a:xfrm>
          <a:off x="13955568" y="2669886"/>
          <a:ext cx="1414318" cy="837046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346363</xdr:colOff>
      <xdr:row>3</xdr:row>
      <xdr:rowOff>259773</xdr:rowOff>
    </xdr:from>
    <xdr:to>
      <xdr:col>21</xdr:col>
      <xdr:colOff>216478</xdr:colOff>
      <xdr:row>8</xdr:row>
      <xdr:rowOff>86591</xdr:rowOff>
    </xdr:to>
    <xdr:sp macro="" textlink="">
      <xdr:nvSpPr>
        <xdr:cNvPr id="9" name="Ellipse 8"/>
        <xdr:cNvSpPr/>
      </xdr:nvSpPr>
      <xdr:spPr>
        <a:xfrm>
          <a:off x="18703636" y="1775114"/>
          <a:ext cx="4113069" cy="1645227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Donnée</a:t>
          </a:r>
          <a:r>
            <a:rPr lang="fr-FR" sz="2000" baseline="0"/>
            <a:t> qui se retrouve dans le tableau 3 de la feuille "STAT"</a:t>
          </a:r>
        </a:p>
        <a:p>
          <a:pPr algn="l"/>
          <a:endParaRPr lang="fr-FR" sz="2000" baseline="0"/>
        </a:p>
        <a:p>
          <a:pPr algn="l"/>
          <a:endParaRPr lang="fr-FR" sz="2000"/>
        </a:p>
      </xdr:txBody>
    </xdr:sp>
    <xdr:clientData/>
  </xdr:twoCellAnchor>
  <xdr:twoCellAnchor>
    <xdr:from>
      <xdr:col>7</xdr:col>
      <xdr:colOff>524649</xdr:colOff>
      <xdr:row>20</xdr:row>
      <xdr:rowOff>140382</xdr:rowOff>
    </xdr:from>
    <xdr:to>
      <xdr:col>7</xdr:col>
      <xdr:colOff>1009281</xdr:colOff>
      <xdr:row>25</xdr:row>
      <xdr:rowOff>157476</xdr:rowOff>
    </xdr:to>
    <xdr:sp macro="" textlink="">
      <xdr:nvSpPr>
        <xdr:cNvPr id="10" name="Flèche vers le bas 9"/>
        <xdr:cNvSpPr/>
      </xdr:nvSpPr>
      <xdr:spPr>
        <a:xfrm rot="11839576">
          <a:off x="9558967" y="7009927"/>
          <a:ext cx="484632" cy="1315958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259773</xdr:colOff>
      <xdr:row>25</xdr:row>
      <xdr:rowOff>86591</xdr:rowOff>
    </xdr:from>
    <xdr:to>
      <xdr:col>7</xdr:col>
      <xdr:colOff>2107046</xdr:colOff>
      <xdr:row>35</xdr:row>
      <xdr:rowOff>14432</xdr:rowOff>
    </xdr:to>
    <xdr:sp macro="" textlink="">
      <xdr:nvSpPr>
        <xdr:cNvPr id="11" name="Ellipse 10"/>
        <xdr:cNvSpPr/>
      </xdr:nvSpPr>
      <xdr:spPr>
        <a:xfrm>
          <a:off x="8327159" y="8255000"/>
          <a:ext cx="2814205" cy="2525568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si</a:t>
          </a:r>
          <a:r>
            <a:rPr lang="fr-FR" sz="2800" baseline="0"/>
            <a:t> action sur le bouton, tout s'efface</a:t>
          </a:r>
          <a:endParaRPr lang="fr-FR" sz="2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LUMA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MAME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MEJE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JEVE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VESA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SADI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17</xdr:row>
      <xdr:rowOff>190500</xdr:rowOff>
    </xdr:from>
    <xdr:to>
      <xdr:col>3</xdr:col>
      <xdr:colOff>114300</xdr:colOff>
      <xdr:row>19</xdr:row>
      <xdr:rowOff>76200</xdr:rowOff>
    </xdr:to>
    <xdr:sp macro="" textlink="">
      <xdr:nvSpPr>
        <xdr:cNvPr id="2" name="Ellipse 1"/>
        <xdr:cNvSpPr/>
      </xdr:nvSpPr>
      <xdr:spPr>
        <a:xfrm>
          <a:off x="476250" y="2590800"/>
          <a:ext cx="638175" cy="219075"/>
        </a:xfrm>
        <a:prstGeom prst="ellipse">
          <a:avLst/>
        </a:prstGeom>
        <a:noFill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162686</xdr:colOff>
      <xdr:row>16</xdr:row>
      <xdr:rowOff>84963</xdr:rowOff>
    </xdr:from>
    <xdr:to>
      <xdr:col>13</xdr:col>
      <xdr:colOff>85724</xdr:colOff>
      <xdr:row>17</xdr:row>
      <xdr:rowOff>190500</xdr:rowOff>
    </xdr:to>
    <xdr:sp macro="" textlink="">
      <xdr:nvSpPr>
        <xdr:cNvPr id="3" name="Flèche vers le bas 2"/>
        <xdr:cNvSpPr/>
      </xdr:nvSpPr>
      <xdr:spPr>
        <a:xfrm rot="4990532">
          <a:off x="2905124" y="609600"/>
          <a:ext cx="238887" cy="3723513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8:F54" totalsRowShown="0" headerRowDxfId="71" dataDxfId="69" headerRowBorderDxfId="70" tableBorderDxfId="68" totalsRowBorderDxfId="67">
  <autoFilter ref="B8:F54"/>
  <tableColumns count="5">
    <tableColumn id="1" name="N° ZEP" dataDxfId="66"/>
    <tableColumn id="2" name="N° OPERATION" dataDxfId="65"/>
    <tableColumn id="3" name="MOTIF" dataDxfId="64"/>
    <tableColumn id="4" name="OBSERVATIONS" dataDxfId="63"/>
    <tableColumn id="6" name="N° SEMAINE" dataDxfId="62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1" name="Tableau42" displayName="Tableau42" ref="B8:F54" totalsRowShown="0" headerRowDxfId="61" dataDxfId="59" headerRowBorderDxfId="60" tableBorderDxfId="58" totalsRowBorderDxfId="57">
  <autoFilter ref="B8:F54"/>
  <tableColumns count="5">
    <tableColumn id="1" name="N° ZEP" dataDxfId="56"/>
    <tableColumn id="2" name="N° OPERATION" dataDxfId="55"/>
    <tableColumn id="3" name="MOTIF" dataDxfId="54"/>
    <tableColumn id="4" name="OBSERVATIONS" dataDxfId="53"/>
    <tableColumn id="6" name="N° SEMAINE" dataDxfId="52"/>
  </tableColumns>
  <tableStyleInfo name="TableStyleDark10" showFirstColumn="0" showLastColumn="0" showRowStripes="1" showColumnStripes="0"/>
</table>
</file>

<file path=xl/tables/table3.xml><?xml version="1.0" encoding="utf-8"?>
<table xmlns="http://schemas.openxmlformats.org/spreadsheetml/2006/main" id="2" name="Tableau423" displayName="Tableau423" ref="B8:F54" totalsRowShown="0" headerRowDxfId="51" dataDxfId="49" headerRowBorderDxfId="50" tableBorderDxfId="48" totalsRowBorderDxfId="47">
  <autoFilter ref="B8:F54"/>
  <tableColumns count="5">
    <tableColumn id="1" name="N° ZEP" dataDxfId="46"/>
    <tableColumn id="2" name="N° OPERATION" dataDxfId="45"/>
    <tableColumn id="3" name="MOTIF" dataDxfId="44"/>
    <tableColumn id="4" name="OBSERVATIONS" dataDxfId="43"/>
    <tableColumn id="6" name="N° SEMAINE" dataDxfId="4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ableau4234" displayName="Tableau4234" ref="B8:F54" totalsRowShown="0" headerRowDxfId="41" dataDxfId="39" headerRowBorderDxfId="40" tableBorderDxfId="38" totalsRowBorderDxfId="37">
  <autoFilter ref="B8:F54"/>
  <tableColumns count="5">
    <tableColumn id="1" name="N° ZEP" dataDxfId="36"/>
    <tableColumn id="2" name="N° OPERATION" dataDxfId="35"/>
    <tableColumn id="3" name="MOTIF" dataDxfId="34"/>
    <tableColumn id="4" name="OBSERVATIONS" dataDxfId="33"/>
    <tableColumn id="6" name="N° SEMAINE" dataDxfId="32"/>
  </tableColumns>
  <tableStyleInfo name="TableStyleDark9" showFirstColumn="0" showLastColumn="0" showRowStripes="1" showColumnStripes="0"/>
</table>
</file>

<file path=xl/tables/table5.xml><?xml version="1.0" encoding="utf-8"?>
<table xmlns="http://schemas.openxmlformats.org/spreadsheetml/2006/main" id="5" name="Tableau42346" displayName="Tableau42346" ref="B8:F54" totalsRowShown="0" headerRowDxfId="31" dataDxfId="29" headerRowBorderDxfId="30" tableBorderDxfId="28" totalsRowBorderDxfId="27">
  <autoFilter ref="B8:F54"/>
  <tableColumns count="5">
    <tableColumn id="1" name="N° ZEP" dataDxfId="26"/>
    <tableColumn id="2" name="N° OPERATION" dataDxfId="25"/>
    <tableColumn id="3" name="MOTIF" dataDxfId="24"/>
    <tableColumn id="4" name="OBSERVATIONS" dataDxfId="23"/>
    <tableColumn id="6" name="N° SEMAINE" dataDxfId="22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11" name="Tableau423412" displayName="Tableau423412" ref="B8:F54" totalsRowShown="0" headerRowDxfId="21" dataDxfId="19" headerRowBorderDxfId="20" tableBorderDxfId="18" totalsRowBorderDxfId="17">
  <autoFilter ref="B8:F54"/>
  <tableColumns count="5">
    <tableColumn id="1" name="N° ZEP" dataDxfId="16"/>
    <tableColumn id="2" name="N° OPERATION" dataDxfId="15"/>
    <tableColumn id="3" name="MOTIF" dataDxfId="14"/>
    <tableColumn id="4" name="OBSERVATIONS" dataDxfId="13"/>
    <tableColumn id="6" name="N° SEMAINE" dataDxfId="12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id="12" name="Tableau42341213" displayName="Tableau42341213" ref="B8:F54" totalsRowShown="0" headerRowDxfId="11" dataDxfId="9" headerRowBorderDxfId="10" tableBorderDxfId="8" totalsRowBorderDxfId="7">
  <autoFilter ref="B8:F54"/>
  <tableColumns count="5">
    <tableColumn id="1" name="N° ZEP" dataDxfId="6"/>
    <tableColumn id="2" name="N° OPERATION" dataDxfId="5"/>
    <tableColumn id="3" name="MOTIF" dataDxfId="4"/>
    <tableColumn id="4" name="OBSERVATIONS" dataDxfId="3"/>
    <tableColumn id="6" name="N° SEMAINE" dataDxfId="2"/>
  </tableColumns>
  <tableStyleInfo name="TableStyleDark5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B3:P10" totalsRowShown="0">
  <autoFilter ref="B3:P10"/>
  <sortState ref="B4:P10">
    <sortCondition ref="B3:B10"/>
  </sortState>
  <tableColumns count="15">
    <tableColumn id="1" name="Statut        \         Mois"/>
    <tableColumn id="2" name="JANVIER" dataDxfId="1"/>
    <tableColumn id="3" name="FEVRIER"/>
    <tableColumn id="4" name="MARS"/>
    <tableColumn id="5" name="AVRIL"/>
    <tableColumn id="6" name="MAI"/>
    <tableColumn id="7" name="JUIN"/>
    <tableColumn id="8" name="JUILLET"/>
    <tableColumn id="9" name="AOUT "/>
    <tableColumn id="10" name="SEPTEMBRE"/>
    <tableColumn id="11" name="OCTOBRE"/>
    <tableColumn id="12" name="NOVEMBRE"/>
    <tableColumn id="13" name="DECEMBRE"/>
    <tableColumn id="14" name="Colonne1"/>
    <tableColumn id="15" name="moyenne Année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id="7" name="Tableau7" displayName="Tableau7" ref="C13:P20" totalsRowShown="0">
  <autoFilter ref="C13:P20"/>
  <tableColumns count="14">
    <tableColumn id="1" name="1" dataDxfId="0"/>
    <tableColumn id="2" name="2"/>
    <tableColumn id="3" name="3"/>
    <tableColumn id="4" name="4"/>
    <tableColumn id="5" name="5"/>
    <tableColumn id="6" name="6"/>
    <tableColumn id="7" name="7"/>
    <tableColumn id="8" name="8"/>
    <tableColumn id="9" name="9"/>
    <tableColumn id="10" name="10"/>
    <tableColumn id="11" name="11"/>
    <tableColumn id="12" name="12"/>
    <tableColumn id="13" name="13"/>
    <tableColumn id="14" name="1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8" name="Tableau8" displayName="Tableau8" ref="C21:P28" totalsRowShown="0">
  <autoFilter ref="C21:P28"/>
  <tableColumns count="14">
    <tableColumn id="1" name="15"/>
    <tableColumn id="2" name="16"/>
    <tableColumn id="3" name="27"/>
    <tableColumn id="4" name="18"/>
    <tableColumn id="5" name="19"/>
    <tableColumn id="6" name="20"/>
    <tableColumn id="7" name="21"/>
    <tableColumn id="8" name="22"/>
    <tableColumn id="9" name="23"/>
    <tableColumn id="10" name="24"/>
    <tableColumn id="11" name="25"/>
    <tableColumn id="12" name="26"/>
    <tableColumn id="13" name="272"/>
    <tableColumn id="14" name="28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9" name="Tableau9" displayName="Tableau9" ref="C29:P36" totalsRowShown="0">
  <autoFilter ref="C29:P36"/>
  <tableColumns count="14">
    <tableColumn id="1" name="29"/>
    <tableColumn id="2" name="30"/>
    <tableColumn id="3" name="31"/>
    <tableColumn id="4" name="32"/>
    <tableColumn id="5" name="33"/>
    <tableColumn id="6" name="34"/>
    <tableColumn id="7" name="35"/>
    <tableColumn id="8" name="36"/>
    <tableColumn id="9" name="37"/>
    <tableColumn id="10" name="38"/>
    <tableColumn id="11" name="39"/>
    <tableColumn id="12" name="40"/>
    <tableColumn id="13" name="41"/>
    <tableColumn id="14" name="42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0" name="Tableau10" displayName="Tableau10" ref="C37:L44" totalsRowShown="0">
  <autoFilter ref="C37:L44"/>
  <tableColumns count="10">
    <tableColumn id="1" name="43"/>
    <tableColumn id="2" name="44"/>
    <tableColumn id="3" name="45"/>
    <tableColumn id="4" name="46"/>
    <tableColumn id="5" name="47"/>
    <tableColumn id="6" name="48"/>
    <tableColumn id="7" name="49"/>
    <tableColumn id="8" name="50"/>
    <tableColumn id="9" name="51"/>
    <tableColumn id="10" name="5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4"/>
  <sheetViews>
    <sheetView tabSelected="1" zoomScale="66" zoomScaleNormal="66" workbookViewId="0">
      <selection activeCell="I18" sqref="I18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85546875" bestFit="1" customWidth="1"/>
    <col min="12" max="12" width="19.5703125" bestFit="1" customWidth="1"/>
  </cols>
  <sheetData>
    <row r="1" spans="1:19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</row>
    <row r="2" spans="1:19" ht="29.1" customHeight="1" x14ac:dyDescent="0.9">
      <c r="A2" s="1"/>
      <c r="B2" s="1"/>
      <c r="C2" s="1"/>
      <c r="D2" s="1"/>
      <c r="E2" s="1"/>
      <c r="F2" s="25"/>
      <c r="G2" s="1"/>
      <c r="H2" s="1"/>
      <c r="I2" s="26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9.1" customHeight="1" x14ac:dyDescent="0.4">
      <c r="C3" s="27"/>
      <c r="G3" s="10"/>
      <c r="H3" s="11"/>
      <c r="I3" s="11"/>
      <c r="J3" s="9"/>
    </row>
    <row r="4" spans="1:19" ht="29.1" customHeight="1" x14ac:dyDescent="0.5">
      <c r="B4" s="88" t="s">
        <v>102</v>
      </c>
      <c r="C4" s="88"/>
      <c r="D4" s="88"/>
      <c r="E4" s="88"/>
      <c r="G4" s="9"/>
      <c r="H4" s="9"/>
      <c r="I4" s="9"/>
      <c r="J4" s="9"/>
    </row>
    <row r="5" spans="1:19" ht="29.1" customHeight="1" x14ac:dyDescent="0.25"/>
    <row r="6" spans="1:19" ht="29.1" customHeight="1" thickBot="1" x14ac:dyDescent="0.3"/>
    <row r="7" spans="1:19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19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COUNTIF(Tableau4[MOTIF],"Accordée")</f>
        <v>3</v>
      </c>
      <c r="J8" s="44">
        <f>IF(I8=0,"",COUNTIF(Tableau4[MOTIF],"Accordée")/COUNTA(Tableau4[MOTIF]))</f>
        <v>0.375</v>
      </c>
    </row>
    <row r="9" spans="1:19" ht="28.5" x14ac:dyDescent="0.25">
      <c r="B9" s="38">
        <v>503</v>
      </c>
      <c r="C9" s="39"/>
      <c r="D9" s="39" t="s">
        <v>2</v>
      </c>
      <c r="E9" s="40"/>
      <c r="F9" s="41">
        <v>3</v>
      </c>
      <c r="H9" s="31" t="s">
        <v>2</v>
      </c>
      <c r="I9" s="46">
        <f>COUNTIF(Tableau4[MOTIF],"Non posée")</f>
        <v>4</v>
      </c>
      <c r="J9" s="49">
        <f>IF(I9=0,"",COUNTIF(Tableau4[MOTIF],"Non posée")/COUNTA(Tableau4[MOTIF]))</f>
        <v>0.5</v>
      </c>
    </row>
    <row r="10" spans="1:19" ht="28.5" x14ac:dyDescent="0.25">
      <c r="B10" s="38">
        <v>501</v>
      </c>
      <c r="C10" s="39"/>
      <c r="D10" s="39" t="s">
        <v>84</v>
      </c>
      <c r="E10" s="40"/>
      <c r="F10" s="41">
        <v>3</v>
      </c>
      <c r="H10" s="29" t="s">
        <v>5</v>
      </c>
      <c r="I10" s="45">
        <f>COUNTIF(Tableau4[MOTIF],"Annulée")</f>
        <v>0</v>
      </c>
      <c r="J10" s="30" t="str">
        <f>IF(I10=0,"",COUNTIF(Tableau4[MOTIF],"Annulée")/COUNTA(Tableau4[MOTIF]))</f>
        <v/>
      </c>
    </row>
    <row r="11" spans="1:19" ht="28.5" x14ac:dyDescent="0.25">
      <c r="B11" s="38">
        <v>506</v>
      </c>
      <c r="C11" s="39"/>
      <c r="D11" s="75" t="s">
        <v>2</v>
      </c>
      <c r="E11" s="40"/>
      <c r="F11" s="41">
        <v>3</v>
      </c>
      <c r="H11" s="31" t="s">
        <v>84</v>
      </c>
      <c r="I11" s="46">
        <f>COUNTIF(Tableau4[MOTIF],"Incompatibilité S9")</f>
        <v>1</v>
      </c>
      <c r="J11" s="49">
        <f>IF(I11=0,"",COUNTIF(Tableau4[MOTIF],"Incompatibilité S9")/COUNTA(Tableau4[MOTIF]))</f>
        <v>0.125</v>
      </c>
    </row>
    <row r="12" spans="1:19" ht="29.25" thickBot="1" x14ac:dyDescent="0.3">
      <c r="B12" s="38">
        <v>503</v>
      </c>
      <c r="C12" s="39"/>
      <c r="D12" s="39" t="s">
        <v>4</v>
      </c>
      <c r="E12" s="40"/>
      <c r="F12" s="41">
        <v>3</v>
      </c>
      <c r="H12" s="32" t="s">
        <v>25</v>
      </c>
      <c r="I12" s="47">
        <f>COUNTIF(Tableau4[MOTIF],"Autres")</f>
        <v>0</v>
      </c>
      <c r="J12" s="33" t="str">
        <f>IF(I12=0,"",COUNTIF(Tableau4[MOTIF],"Autres")/COUNTA(Tableau4[MOTIF]))</f>
        <v/>
      </c>
    </row>
    <row r="13" spans="1:19" ht="20.25" x14ac:dyDescent="0.25">
      <c r="B13" s="38">
        <v>504</v>
      </c>
      <c r="C13" s="39"/>
      <c r="D13" s="39" t="s">
        <v>4</v>
      </c>
      <c r="E13" s="40"/>
      <c r="F13" s="41">
        <v>3</v>
      </c>
    </row>
    <row r="14" spans="1:19" ht="20.25" x14ac:dyDescent="0.25">
      <c r="B14" s="38">
        <v>506</v>
      </c>
      <c r="C14" s="39"/>
      <c r="D14" s="39" t="s">
        <v>2</v>
      </c>
      <c r="E14" s="40"/>
      <c r="F14" s="41"/>
    </row>
    <row r="15" spans="1:19" ht="20.25" x14ac:dyDescent="0.25">
      <c r="B15" s="38">
        <v>508</v>
      </c>
      <c r="C15" s="39"/>
      <c r="D15" s="39" t="s">
        <v>4</v>
      </c>
      <c r="E15" s="40"/>
      <c r="F15" s="41"/>
    </row>
    <row r="16" spans="1:19" ht="20.25" x14ac:dyDescent="0.25">
      <c r="B16" s="38">
        <v>502</v>
      </c>
      <c r="C16" s="39"/>
      <c r="D16" s="39" t="s">
        <v>2</v>
      </c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B7:F7"/>
    <mergeCell ref="A1:K1"/>
    <mergeCell ref="B4:E4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54"/>
  <sheetViews>
    <sheetView zoomScale="57" zoomScaleNormal="57" workbookViewId="0">
      <selection activeCell="K21" sqref="K21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103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COUNTIF(Tableau42[MOTIF],"Accordée")</f>
        <v>1</v>
      </c>
      <c r="J8" s="44">
        <f>IF(I8=0,"",COUNTIF(Tableau42[MOTIF],"Accordée")/COUNTA(Tableau42[MOTIF]))</f>
        <v>0.16666666666666666</v>
      </c>
    </row>
    <row r="9" spans="1:25" ht="28.5" x14ac:dyDescent="0.25">
      <c r="B9" s="38">
        <v>503</v>
      </c>
      <c r="C9" s="39"/>
      <c r="D9" s="39" t="s">
        <v>2</v>
      </c>
      <c r="E9" s="40"/>
      <c r="F9" s="41">
        <v>7</v>
      </c>
      <c r="H9" s="31" t="s">
        <v>2</v>
      </c>
      <c r="I9" s="46">
        <f>COUNTIF(Tableau42[MOTIF],"Non posée")</f>
        <v>2</v>
      </c>
      <c r="J9" s="49">
        <f>IF(I9=0,"",COUNTIF(Tableau42[MOTIF],"Non posée")/COUNTA(Tableau42[MOTIF]))</f>
        <v>0.33333333333333331</v>
      </c>
    </row>
    <row r="10" spans="1:25" ht="28.5" x14ac:dyDescent="0.25">
      <c r="B10" s="38">
        <v>507</v>
      </c>
      <c r="C10" s="39"/>
      <c r="D10" s="39" t="s">
        <v>5</v>
      </c>
      <c r="E10" s="40"/>
      <c r="F10" s="41">
        <v>7</v>
      </c>
      <c r="H10" s="29" t="s">
        <v>5</v>
      </c>
      <c r="I10" s="45">
        <f>COUNTIF(Tableau42[MOTIF],"Annulée")</f>
        <v>1</v>
      </c>
      <c r="J10" s="30">
        <f>IF(I10=0,"",COUNTIF(Tableau42[MOTIF],"Annulée")/COUNTA(Tableau42[MOTIF]))</f>
        <v>0.16666666666666666</v>
      </c>
    </row>
    <row r="11" spans="1:25" ht="28.5" x14ac:dyDescent="0.25">
      <c r="B11" s="38">
        <v>511</v>
      </c>
      <c r="C11" s="39"/>
      <c r="D11" s="39" t="s">
        <v>4</v>
      </c>
      <c r="E11" s="40"/>
      <c r="F11" s="41">
        <v>7</v>
      </c>
      <c r="H11" s="31" t="s">
        <v>84</v>
      </c>
      <c r="I11" s="46">
        <f>COUNTIF(Tableau42[MOTIF],"Incompatibilité S9")</f>
        <v>1</v>
      </c>
      <c r="J11" s="49">
        <f>IF(I11=0,"",COUNTIF(Tableau42[MOTIF],"Incompatibilité S9")/COUNTA(Tableau42[MOTIF]))</f>
        <v>0.16666666666666666</v>
      </c>
    </row>
    <row r="12" spans="1:25" ht="29.25" thickBot="1" x14ac:dyDescent="0.3">
      <c r="B12" s="38">
        <v>505</v>
      </c>
      <c r="C12" s="39"/>
      <c r="D12" s="39" t="s">
        <v>25</v>
      </c>
      <c r="E12" s="40"/>
      <c r="F12" s="41">
        <v>7</v>
      </c>
      <c r="H12" s="32" t="s">
        <v>25</v>
      </c>
      <c r="I12" s="47">
        <f>COUNTIF(Tableau42[MOTIF],"Autres")</f>
        <v>1</v>
      </c>
      <c r="J12" s="33">
        <f>IF(I12=0,"",COUNTIF(Tableau42[MOTIF],"Autres")/COUNTA(Tableau42[MOTIF]))</f>
        <v>0.16666666666666666</v>
      </c>
    </row>
    <row r="13" spans="1:25" ht="20.25" x14ac:dyDescent="0.25">
      <c r="B13" s="38">
        <v>502</v>
      </c>
      <c r="C13" s="39"/>
      <c r="D13" s="39" t="s">
        <v>2</v>
      </c>
      <c r="E13" s="40"/>
      <c r="F13" s="41">
        <v>7</v>
      </c>
    </row>
    <row r="14" spans="1:25" ht="20.25" x14ac:dyDescent="0.25">
      <c r="B14" s="38">
        <v>505</v>
      </c>
      <c r="C14" s="39"/>
      <c r="D14" s="39" t="s">
        <v>84</v>
      </c>
      <c r="E14" s="40"/>
      <c r="F14" s="41">
        <v>7</v>
      </c>
    </row>
    <row r="15" spans="1:25" ht="20.25" x14ac:dyDescent="0.25">
      <c r="B15" s="38"/>
      <c r="C15" s="39"/>
      <c r="D15" s="39"/>
      <c r="E15" s="40"/>
      <c r="F15" s="41"/>
    </row>
    <row r="16" spans="1:25" ht="20.25" x14ac:dyDescent="0.25">
      <c r="B16" s="38"/>
      <c r="C16" s="39"/>
      <c r="D16" s="39"/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qref="D9:D54">
      <formula1>"Accordée,Annulée,Non posée,Incompatibilité S9,Autres"</formula1>
    </dataValidation>
    <dataValidation type="list" allowBlank="1" showInputMessage="1" showErrorMessage="1" sqref="H3:I3">
      <formula1>"1,2,3,4,5,6,7"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B9:B54">
      <formula1>"501,502,503,504,505,506,507,508,509,510,511,512,513,514,515,516,517,518,519,9064,9063"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4"/>
  <sheetViews>
    <sheetView topLeftCell="A4" zoomScale="60" zoomScaleNormal="60" workbookViewId="0">
      <selection activeCell="C9" sqref="C9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104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COUNTIF(Tableau423[MOTIF],"Accordée")</f>
        <v>1</v>
      </c>
      <c r="J8" s="44">
        <f>IF(I8=0,"",COUNTIF(Tableau423[MOTIF],"Accordée")/COUNTA(Tableau423[MOTIF]))</f>
        <v>0.25</v>
      </c>
    </row>
    <row r="9" spans="1:25" ht="28.5" x14ac:dyDescent="0.25">
      <c r="B9" s="38"/>
      <c r="C9" s="39"/>
      <c r="D9" s="39" t="s">
        <v>5</v>
      </c>
      <c r="E9" s="40"/>
      <c r="F9" s="41">
        <v>26</v>
      </c>
      <c r="H9" s="31" t="s">
        <v>2</v>
      </c>
      <c r="I9" s="46">
        <f>COUNTIF(Tableau423[MOTIF],"Non posée")</f>
        <v>0</v>
      </c>
      <c r="J9" s="49" t="str">
        <f>IF(I9=0,"",COUNTIF(Tableau423[MOTIF],"Non posée")/COUNTA(Tableau423[MOTIF]))</f>
        <v/>
      </c>
    </row>
    <row r="10" spans="1:25" ht="28.5" x14ac:dyDescent="0.25">
      <c r="B10" s="38"/>
      <c r="C10" s="39"/>
      <c r="D10" s="39" t="s">
        <v>25</v>
      </c>
      <c r="E10" s="40"/>
      <c r="F10" s="41">
        <v>26</v>
      </c>
      <c r="H10" s="29" t="s">
        <v>5</v>
      </c>
      <c r="I10" s="45">
        <f>COUNTIF(Tableau423[MOTIF],"Annulée")</f>
        <v>1</v>
      </c>
      <c r="J10" s="30">
        <f>IF(I10=0,"",COUNTIF(Tableau423[MOTIF],"Annulée")/COUNTA(Tableau423[MOTIF]))</f>
        <v>0.25</v>
      </c>
    </row>
    <row r="11" spans="1:25" ht="28.5" x14ac:dyDescent="0.25">
      <c r="B11" s="38"/>
      <c r="C11" s="39"/>
      <c r="D11" s="39" t="s">
        <v>4</v>
      </c>
      <c r="E11" s="40"/>
      <c r="F11" s="41">
        <v>26</v>
      </c>
      <c r="H11" s="31" t="s">
        <v>84</v>
      </c>
      <c r="I11" s="46">
        <f>COUNTIF(Tableau423[MOTIF],"Incompatibilité S9")</f>
        <v>1</v>
      </c>
      <c r="J11" s="49">
        <f>IF(I11=0,"",COUNTIF(Tableau423[MOTIF],"Incompatibilité S9")/COUNTA(Tableau423[MOTIF]))</f>
        <v>0.25</v>
      </c>
    </row>
    <row r="12" spans="1:25" ht="29.25" thickBot="1" x14ac:dyDescent="0.3">
      <c r="B12" s="38"/>
      <c r="C12" s="39"/>
      <c r="D12" s="39" t="s">
        <v>84</v>
      </c>
      <c r="E12" s="40"/>
      <c r="F12" s="41">
        <v>26</v>
      </c>
      <c r="H12" s="32" t="s">
        <v>25</v>
      </c>
      <c r="I12" s="47">
        <f>COUNTIF(Tableau423[MOTIF],"Autres")</f>
        <v>1</v>
      </c>
      <c r="J12" s="33">
        <f>IF(I12=0,"",COUNTIF(Tableau423[MOTIF],"Autres")/COUNTA(Tableau423[MOTIF]))</f>
        <v>0.25</v>
      </c>
    </row>
    <row r="13" spans="1:25" ht="20.25" x14ac:dyDescent="0.25">
      <c r="B13" s="38"/>
      <c r="C13" s="39"/>
      <c r="D13" s="39"/>
      <c r="E13" s="40"/>
      <c r="F13" s="41">
        <v>26</v>
      </c>
    </row>
    <row r="14" spans="1:25" ht="20.25" x14ac:dyDescent="0.25">
      <c r="B14" s="38"/>
      <c r="C14" s="39"/>
      <c r="D14" s="39"/>
      <c r="E14" s="40"/>
      <c r="F14" s="41"/>
    </row>
    <row r="15" spans="1:25" ht="20.25" x14ac:dyDescent="0.25">
      <c r="B15" s="38"/>
      <c r="C15" s="39"/>
      <c r="D15" s="39"/>
      <c r="E15" s="40"/>
      <c r="F15" s="41"/>
    </row>
    <row r="16" spans="1:25" ht="20.25" x14ac:dyDescent="0.25">
      <c r="B16" s="38"/>
      <c r="C16" s="39"/>
      <c r="D16" s="39"/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54"/>
  <sheetViews>
    <sheetView zoomScale="60" zoomScaleNormal="60" workbookViewId="0">
      <selection activeCell="B9" sqref="B9:F54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105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COUNTIF(Tableau4234[MOTIF],"Accordée")</f>
        <v>0</v>
      </c>
      <c r="J8" s="44" t="str">
        <f>IF(I8=0,"",COUNTIF(Tableau4234[MOTIF],"Accordée")/COUNTA(Tableau4234[MOTIF]))</f>
        <v/>
      </c>
    </row>
    <row r="9" spans="1:25" ht="28.5" x14ac:dyDescent="0.25">
      <c r="B9" s="38"/>
      <c r="C9" s="39"/>
      <c r="D9" s="39"/>
      <c r="E9" s="40"/>
      <c r="F9" s="41"/>
      <c r="H9" s="31" t="s">
        <v>2</v>
      </c>
      <c r="I9" s="46">
        <f>COUNTIF(Tableau4234[MOTIF],"Non posée")</f>
        <v>0</v>
      </c>
      <c r="J9" s="49" t="str">
        <f>IF(I9=0,"",COUNTIF(Tableau4234[MOTIF],"Non posée")/COUNTA(Tableau4234[MOTIF]))</f>
        <v/>
      </c>
    </row>
    <row r="10" spans="1:25" ht="28.5" x14ac:dyDescent="0.25">
      <c r="B10" s="38"/>
      <c r="C10" s="39"/>
      <c r="D10" s="39"/>
      <c r="E10" s="40"/>
      <c r="F10" s="41"/>
      <c r="H10" s="29" t="s">
        <v>5</v>
      </c>
      <c r="I10" s="45">
        <f>COUNTIF(Tableau4234[MOTIF],"Annulée")</f>
        <v>0</v>
      </c>
      <c r="J10" s="30" t="str">
        <f>IF(I10=0,"",COUNTIF(Tableau4234[MOTIF],"Annulée")/COUNTA(Tableau4234[MOTIF]))</f>
        <v/>
      </c>
    </row>
    <row r="11" spans="1:25" ht="28.5" x14ac:dyDescent="0.25">
      <c r="B11" s="38"/>
      <c r="C11" s="39"/>
      <c r="D11" s="39"/>
      <c r="E11" s="40"/>
      <c r="F11" s="41"/>
      <c r="H11" s="31" t="s">
        <v>84</v>
      </c>
      <c r="I11" s="46">
        <f>COUNTIF(Tableau4234[MOTIF],"Incompatibilité S9")</f>
        <v>0</v>
      </c>
      <c r="J11" s="49" t="str">
        <f>IF(I11=0,"",COUNTIF(Tableau4234[MOTIF],"Incompatibilité S9")/COUNTA(Tableau4234[MOTIF]))</f>
        <v/>
      </c>
    </row>
    <row r="12" spans="1:25" ht="29.25" thickBot="1" x14ac:dyDescent="0.3">
      <c r="B12" s="38"/>
      <c r="C12" s="39"/>
      <c r="D12" s="39"/>
      <c r="E12" s="40"/>
      <c r="F12" s="41"/>
      <c r="H12" s="32" t="s">
        <v>25</v>
      </c>
      <c r="I12" s="47">
        <f>COUNTIF(Tableau4234[MOTIF],"Autres")</f>
        <v>0</v>
      </c>
      <c r="J12" s="33" t="str">
        <f>IF(I12=0,"",COUNTIF(Tableau4234[MOTIF],"Autres")/COUNTA(Tableau4234[MOTIF]))</f>
        <v/>
      </c>
    </row>
    <row r="13" spans="1:25" ht="20.25" x14ac:dyDescent="0.25">
      <c r="B13" s="38"/>
      <c r="C13" s="39"/>
      <c r="D13" s="39"/>
      <c r="E13" s="40"/>
      <c r="F13" s="41"/>
    </row>
    <row r="14" spans="1:25" ht="20.25" x14ac:dyDescent="0.25">
      <c r="B14" s="38"/>
      <c r="C14" s="39"/>
      <c r="D14" s="39"/>
      <c r="E14" s="40"/>
      <c r="F14" s="41"/>
    </row>
    <row r="15" spans="1:25" ht="20.25" x14ac:dyDescent="0.25">
      <c r="B15" s="38"/>
      <c r="C15" s="39"/>
      <c r="D15" s="39"/>
      <c r="E15" s="40"/>
      <c r="F15" s="41"/>
    </row>
    <row r="16" spans="1:25" ht="20.25" x14ac:dyDescent="0.25">
      <c r="B16" s="38"/>
      <c r="C16" s="39"/>
      <c r="D16" s="39"/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qref="D9:D54">
      <formula1>"Accordée,Annulée,Non posée,Incompatibilité S9,Autres"</formula1>
    </dataValidation>
    <dataValidation type="list" allowBlank="1" showInputMessage="1" showErrorMessage="1" sqref="H3:I3">
      <formula1>"1,2,3,4,5,6,7"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B9:B54">
      <formula1>"501,502,503,504,505,506,507,508,509,510,511,512,513,514,515,516,517,518,519,9064,9063"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54"/>
  <sheetViews>
    <sheetView zoomScale="66" zoomScaleNormal="66" workbookViewId="0">
      <selection activeCell="B9" sqref="B9:F54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106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65" t="s">
        <v>1</v>
      </c>
      <c r="C8" s="66" t="s">
        <v>101</v>
      </c>
      <c r="D8" s="66" t="s">
        <v>99</v>
      </c>
      <c r="E8" s="67" t="s">
        <v>100</v>
      </c>
      <c r="F8" s="68" t="s">
        <v>97</v>
      </c>
      <c r="H8" s="29" t="s">
        <v>4</v>
      </c>
      <c r="I8" s="45">
        <f>COUNTIF(Tableau42346[MOTIF],"Accordée")</f>
        <v>0</v>
      </c>
      <c r="J8" s="44" t="str">
        <f>IF(I8=0,"",COUNTIF(Tableau42346[MOTIF],"Accordée")/COUNTA(Tableau42346[MOTIF]))</f>
        <v/>
      </c>
    </row>
    <row r="9" spans="1:25" ht="28.5" x14ac:dyDescent="0.25">
      <c r="B9" s="53"/>
      <c r="C9" s="54"/>
      <c r="D9" s="54"/>
      <c r="E9" s="55"/>
      <c r="F9" s="56"/>
      <c r="H9" s="31" t="s">
        <v>2</v>
      </c>
      <c r="I9" s="46">
        <f>COUNTIF(Tableau42346[MOTIF],"Non posée")</f>
        <v>0</v>
      </c>
      <c r="J9" s="49" t="str">
        <f>IF(I9=0,"",COUNTIF(Tableau42346[MOTIF],"Non posée")/COUNTA(Tableau42346[MOTIF]))</f>
        <v/>
      </c>
    </row>
    <row r="10" spans="1:25" ht="28.5" x14ac:dyDescent="0.25">
      <c r="B10" s="53"/>
      <c r="C10" s="54"/>
      <c r="D10" s="54"/>
      <c r="E10" s="55"/>
      <c r="F10" s="56"/>
      <c r="H10" s="29" t="s">
        <v>5</v>
      </c>
      <c r="I10" s="45">
        <f>COUNTIF(Tableau42346[MOTIF],"Annulée")</f>
        <v>0</v>
      </c>
      <c r="J10" s="30" t="str">
        <f>IF(I10=0,"",COUNTIF(Tableau42346[MOTIF],"Annulée")/COUNTA(Tableau42346[MOTIF]))</f>
        <v/>
      </c>
    </row>
    <row r="11" spans="1:25" ht="28.5" x14ac:dyDescent="0.25">
      <c r="B11" s="53"/>
      <c r="C11" s="54"/>
      <c r="D11" s="54"/>
      <c r="E11" s="55"/>
      <c r="F11" s="56"/>
      <c r="H11" s="31" t="s">
        <v>84</v>
      </c>
      <c r="I11" s="46">
        <f>COUNTIF(Tableau42346[MOTIF],"Incompatibilité S9")</f>
        <v>0</v>
      </c>
      <c r="J11" s="49" t="str">
        <f>IF(I11=0,"",COUNTIF(Tableau42346[MOTIF],"Incompatibilité S9")/COUNTA(Tableau42346[MOTIF]))</f>
        <v/>
      </c>
    </row>
    <row r="12" spans="1:25" ht="29.25" thickBot="1" x14ac:dyDescent="0.3">
      <c r="B12" s="53"/>
      <c r="C12" s="54"/>
      <c r="D12" s="54"/>
      <c r="E12" s="55"/>
      <c r="F12" s="56"/>
      <c r="H12" s="32" t="s">
        <v>25</v>
      </c>
      <c r="I12" s="47">
        <f>COUNTIF(Tableau42346[MOTIF],"Autres")</f>
        <v>0</v>
      </c>
      <c r="J12" s="33" t="str">
        <f>IF(I12=0,"",COUNTIF(Tableau42346[MOTIF],"Autres")/COUNTA(Tableau42346[MOTIF]))</f>
        <v/>
      </c>
    </row>
    <row r="13" spans="1:25" ht="20.25" x14ac:dyDescent="0.25">
      <c r="B13" s="53"/>
      <c r="C13" s="54"/>
      <c r="D13" s="54"/>
      <c r="E13" s="55"/>
      <c r="F13" s="56"/>
    </row>
    <row r="14" spans="1:25" ht="20.25" x14ac:dyDescent="0.25">
      <c r="B14" s="53"/>
      <c r="C14" s="54"/>
      <c r="D14" s="54"/>
      <c r="E14" s="55"/>
      <c r="F14" s="56"/>
    </row>
    <row r="15" spans="1:25" ht="20.25" x14ac:dyDescent="0.25">
      <c r="B15" s="53"/>
      <c r="C15" s="54"/>
      <c r="D15" s="54"/>
      <c r="E15" s="55"/>
      <c r="F15" s="56"/>
    </row>
    <row r="16" spans="1:25" ht="20.25" x14ac:dyDescent="0.25">
      <c r="B16" s="53"/>
      <c r="C16" s="54"/>
      <c r="D16" s="54"/>
      <c r="E16" s="55"/>
      <c r="F16" s="56"/>
    </row>
    <row r="17" spans="2:6" ht="20.25" x14ac:dyDescent="0.25">
      <c r="B17" s="53"/>
      <c r="C17" s="54"/>
      <c r="D17" s="54"/>
      <c r="E17" s="55"/>
      <c r="F17" s="56"/>
    </row>
    <row r="18" spans="2:6" ht="20.25" x14ac:dyDescent="0.25">
      <c r="B18" s="53"/>
      <c r="C18" s="54"/>
      <c r="D18" s="54"/>
      <c r="E18" s="55"/>
      <c r="F18" s="56"/>
    </row>
    <row r="19" spans="2:6" ht="20.25" x14ac:dyDescent="0.25">
      <c r="B19" s="53"/>
      <c r="C19" s="54"/>
      <c r="D19" s="54"/>
      <c r="E19" s="55"/>
      <c r="F19" s="56"/>
    </row>
    <row r="20" spans="2:6" ht="20.25" x14ac:dyDescent="0.25">
      <c r="B20" s="53"/>
      <c r="C20" s="54"/>
      <c r="D20" s="54"/>
      <c r="E20" s="55"/>
      <c r="F20" s="56"/>
    </row>
    <row r="21" spans="2:6" ht="20.25" x14ac:dyDescent="0.25">
      <c r="B21" s="53"/>
      <c r="C21" s="54"/>
      <c r="D21" s="54"/>
      <c r="E21" s="55"/>
      <c r="F21" s="56"/>
    </row>
    <row r="22" spans="2:6" ht="20.25" x14ac:dyDescent="0.25">
      <c r="B22" s="53"/>
      <c r="C22" s="54"/>
      <c r="D22" s="54"/>
      <c r="E22" s="55"/>
      <c r="F22" s="56"/>
    </row>
    <row r="23" spans="2:6" ht="20.25" x14ac:dyDescent="0.25">
      <c r="B23" s="53"/>
      <c r="C23" s="54"/>
      <c r="D23" s="54"/>
      <c r="E23" s="55"/>
      <c r="F23" s="56"/>
    </row>
    <row r="24" spans="2:6" ht="20.25" x14ac:dyDescent="0.25">
      <c r="B24" s="53"/>
      <c r="C24" s="54"/>
      <c r="D24" s="54"/>
      <c r="E24" s="55"/>
      <c r="F24" s="56"/>
    </row>
    <row r="25" spans="2:6" ht="20.25" x14ac:dyDescent="0.25">
      <c r="B25" s="53"/>
      <c r="C25" s="54"/>
      <c r="D25" s="54"/>
      <c r="E25" s="55"/>
      <c r="F25" s="56"/>
    </row>
    <row r="26" spans="2:6" ht="20.25" x14ac:dyDescent="0.25">
      <c r="B26" s="53"/>
      <c r="C26" s="54"/>
      <c r="D26" s="54"/>
      <c r="E26" s="55"/>
      <c r="F26" s="56"/>
    </row>
    <row r="27" spans="2:6" ht="20.25" x14ac:dyDescent="0.25">
      <c r="B27" s="53"/>
      <c r="C27" s="54"/>
      <c r="D27" s="54"/>
      <c r="E27" s="55"/>
      <c r="F27" s="56"/>
    </row>
    <row r="28" spans="2:6" ht="20.25" x14ac:dyDescent="0.25">
      <c r="B28" s="53"/>
      <c r="C28" s="54"/>
      <c r="D28" s="54"/>
      <c r="E28" s="55"/>
      <c r="F28" s="56"/>
    </row>
    <row r="29" spans="2:6" ht="20.25" x14ac:dyDescent="0.25">
      <c r="B29" s="53"/>
      <c r="C29" s="54"/>
      <c r="D29" s="54"/>
      <c r="E29" s="55"/>
      <c r="F29" s="56"/>
    </row>
    <row r="30" spans="2:6" ht="20.25" x14ac:dyDescent="0.25">
      <c r="B30" s="53"/>
      <c r="C30" s="54"/>
      <c r="D30" s="54"/>
      <c r="E30" s="55"/>
      <c r="F30" s="56"/>
    </row>
    <row r="31" spans="2:6" ht="20.25" x14ac:dyDescent="0.25">
      <c r="B31" s="53"/>
      <c r="C31" s="54"/>
      <c r="D31" s="54"/>
      <c r="E31" s="55"/>
      <c r="F31" s="56"/>
    </row>
    <row r="32" spans="2:6" ht="20.25" x14ac:dyDescent="0.25">
      <c r="B32" s="53"/>
      <c r="C32" s="54"/>
      <c r="D32" s="54"/>
      <c r="E32" s="55"/>
      <c r="F32" s="56"/>
    </row>
    <row r="33" spans="2:6" ht="20.25" x14ac:dyDescent="0.25">
      <c r="B33" s="53"/>
      <c r="C33" s="54"/>
      <c r="D33" s="54"/>
      <c r="E33" s="55"/>
      <c r="F33" s="56"/>
    </row>
    <row r="34" spans="2:6" ht="20.25" x14ac:dyDescent="0.25">
      <c r="B34" s="53"/>
      <c r="C34" s="54"/>
      <c r="D34" s="54"/>
      <c r="E34" s="55"/>
      <c r="F34" s="56"/>
    </row>
    <row r="35" spans="2:6" ht="20.25" x14ac:dyDescent="0.25">
      <c r="B35" s="53"/>
      <c r="C35" s="54"/>
      <c r="D35" s="54"/>
      <c r="E35" s="55"/>
      <c r="F35" s="56"/>
    </row>
    <row r="36" spans="2:6" ht="20.25" x14ac:dyDescent="0.25">
      <c r="B36" s="53"/>
      <c r="C36" s="54"/>
      <c r="D36" s="54"/>
      <c r="E36" s="55"/>
      <c r="F36" s="56"/>
    </row>
    <row r="37" spans="2:6" ht="20.25" x14ac:dyDescent="0.25">
      <c r="B37" s="53"/>
      <c r="C37" s="54"/>
      <c r="D37" s="54"/>
      <c r="E37" s="55"/>
      <c r="F37" s="56"/>
    </row>
    <row r="38" spans="2:6" ht="20.25" x14ac:dyDescent="0.25">
      <c r="B38" s="53"/>
      <c r="C38" s="54"/>
      <c r="D38" s="54"/>
      <c r="E38" s="55"/>
      <c r="F38" s="56"/>
    </row>
    <row r="39" spans="2:6" ht="20.25" x14ac:dyDescent="0.25">
      <c r="B39" s="53"/>
      <c r="C39" s="54"/>
      <c r="D39" s="54"/>
      <c r="E39" s="55"/>
      <c r="F39" s="56"/>
    </row>
    <row r="40" spans="2:6" ht="20.25" x14ac:dyDescent="0.25">
      <c r="B40" s="53"/>
      <c r="C40" s="54"/>
      <c r="D40" s="54"/>
      <c r="E40" s="55"/>
      <c r="F40" s="56"/>
    </row>
    <row r="41" spans="2:6" ht="20.25" x14ac:dyDescent="0.25">
      <c r="B41" s="53"/>
      <c r="C41" s="54"/>
      <c r="D41" s="54"/>
      <c r="E41" s="55"/>
      <c r="F41" s="56"/>
    </row>
    <row r="42" spans="2:6" ht="20.25" x14ac:dyDescent="0.25">
      <c r="B42" s="53"/>
      <c r="C42" s="54"/>
      <c r="D42" s="54"/>
      <c r="E42" s="55"/>
      <c r="F42" s="56"/>
    </row>
    <row r="43" spans="2:6" ht="20.25" x14ac:dyDescent="0.25">
      <c r="B43" s="53"/>
      <c r="C43" s="54"/>
      <c r="D43" s="54"/>
      <c r="E43" s="55"/>
      <c r="F43" s="56"/>
    </row>
    <row r="44" spans="2:6" ht="20.25" x14ac:dyDescent="0.25">
      <c r="B44" s="53"/>
      <c r="C44" s="54"/>
      <c r="D44" s="54"/>
      <c r="E44" s="55"/>
      <c r="F44" s="56"/>
    </row>
    <row r="45" spans="2:6" ht="20.25" x14ac:dyDescent="0.25">
      <c r="B45" s="53"/>
      <c r="C45" s="54"/>
      <c r="D45" s="54"/>
      <c r="E45" s="55"/>
      <c r="F45" s="56"/>
    </row>
    <row r="46" spans="2:6" ht="20.25" x14ac:dyDescent="0.25">
      <c r="B46" s="53"/>
      <c r="C46" s="54"/>
      <c r="D46" s="54"/>
      <c r="E46" s="55"/>
      <c r="F46" s="56"/>
    </row>
    <row r="47" spans="2:6" ht="20.25" x14ac:dyDescent="0.25">
      <c r="B47" s="53"/>
      <c r="C47" s="54"/>
      <c r="D47" s="54"/>
      <c r="E47" s="55"/>
      <c r="F47" s="56"/>
    </row>
    <row r="48" spans="2:6" ht="20.25" x14ac:dyDescent="0.25">
      <c r="B48" s="53"/>
      <c r="C48" s="54"/>
      <c r="D48" s="54"/>
      <c r="E48" s="55"/>
      <c r="F48" s="56"/>
    </row>
    <row r="49" spans="2:6" ht="20.25" x14ac:dyDescent="0.25">
      <c r="B49" s="53"/>
      <c r="C49" s="54"/>
      <c r="D49" s="54"/>
      <c r="E49" s="55"/>
      <c r="F49" s="56"/>
    </row>
    <row r="50" spans="2:6" ht="20.25" x14ac:dyDescent="0.25">
      <c r="B50" s="53"/>
      <c r="C50" s="54"/>
      <c r="D50" s="54"/>
      <c r="E50" s="55"/>
      <c r="F50" s="56"/>
    </row>
    <row r="51" spans="2:6" ht="20.25" x14ac:dyDescent="0.25">
      <c r="B51" s="53"/>
      <c r="C51" s="54"/>
      <c r="D51" s="54"/>
      <c r="E51" s="55"/>
      <c r="F51" s="56"/>
    </row>
    <row r="52" spans="2:6" ht="20.25" x14ac:dyDescent="0.25">
      <c r="B52" s="53"/>
      <c r="C52" s="54"/>
      <c r="D52" s="54"/>
      <c r="E52" s="55"/>
      <c r="F52" s="56"/>
    </row>
    <row r="53" spans="2:6" ht="20.25" x14ac:dyDescent="0.25">
      <c r="B53" s="53"/>
      <c r="C53" s="57"/>
      <c r="D53" s="54"/>
      <c r="E53" s="58"/>
      <c r="F53" s="56"/>
    </row>
    <row r="54" spans="2:6" ht="20.25" x14ac:dyDescent="0.25">
      <c r="B54" s="53"/>
      <c r="C54" s="54"/>
      <c r="D54" s="54"/>
      <c r="E54" s="55"/>
      <c r="F54" s="56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54"/>
  <sheetViews>
    <sheetView zoomScale="64" zoomScaleNormal="64" workbookViewId="0">
      <selection activeCell="B12" sqref="B12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107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COUNTIF(Tableau423412[MOTIF],"Accordée")</f>
        <v>2</v>
      </c>
      <c r="J8" s="44">
        <f>IF(I8=0,"",COUNTIF(Tableau423412[MOTIF],"Accordée")/COUNTA(Tableau423412[MOTIF]))</f>
        <v>0.4</v>
      </c>
    </row>
    <row r="9" spans="1:25" ht="28.5" x14ac:dyDescent="0.25">
      <c r="B9" s="59">
        <v>504</v>
      </c>
      <c r="C9" s="60"/>
      <c r="D9" s="60" t="s">
        <v>4</v>
      </c>
      <c r="E9" s="61"/>
      <c r="F9" s="62">
        <v>52</v>
      </c>
      <c r="H9" s="31" t="s">
        <v>2</v>
      </c>
      <c r="I9" s="46">
        <f>COUNTIF(Tableau423412[MOTIF],"Non posée")</f>
        <v>1</v>
      </c>
      <c r="J9" s="49">
        <f>IF(I9=0,"",COUNTIF(Tableau423412[MOTIF],"Non posée")/COUNTA(Tableau423412[MOTIF]))</f>
        <v>0.2</v>
      </c>
    </row>
    <row r="10" spans="1:25" ht="28.5" x14ac:dyDescent="0.25">
      <c r="B10" s="59">
        <v>503</v>
      </c>
      <c r="C10" s="60"/>
      <c r="D10" s="60" t="s">
        <v>84</v>
      </c>
      <c r="E10" s="61"/>
      <c r="F10" s="62">
        <v>52</v>
      </c>
      <c r="H10" s="29" t="s">
        <v>5</v>
      </c>
      <c r="I10" s="45">
        <f>COUNTIF(Tableau423412[MOTIF],"Annulée")</f>
        <v>0</v>
      </c>
      <c r="J10" s="30" t="str">
        <f>IF(I10=0,"",COUNTIF(Tableau423412[MOTIF],"Annulée")/COUNTA(Tableau423412[MOTIF]))</f>
        <v/>
      </c>
    </row>
    <row r="11" spans="1:25" ht="28.5" x14ac:dyDescent="0.25">
      <c r="B11" s="59">
        <v>501</v>
      </c>
      <c r="C11" s="60"/>
      <c r="D11" s="60" t="s">
        <v>4</v>
      </c>
      <c r="E11" s="61"/>
      <c r="F11" s="62">
        <v>52</v>
      </c>
      <c r="H11" s="31" t="s">
        <v>84</v>
      </c>
      <c r="I11" s="46">
        <f>COUNTIF(Tableau423412[MOTIF],"Incompatibilité S9")</f>
        <v>1</v>
      </c>
      <c r="J11" s="49">
        <f>IF(I11=0,"",COUNTIF(Tableau423412[MOTIF],"Incompatibilité S9")/COUNTA(Tableau423412[MOTIF]))</f>
        <v>0.2</v>
      </c>
    </row>
    <row r="12" spans="1:25" ht="29.25" thickBot="1" x14ac:dyDescent="0.3">
      <c r="B12" s="59">
        <v>507</v>
      </c>
      <c r="C12" s="60"/>
      <c r="D12" s="60" t="s">
        <v>2</v>
      </c>
      <c r="E12" s="61"/>
      <c r="F12" s="62">
        <v>52</v>
      </c>
      <c r="H12" s="32" t="s">
        <v>25</v>
      </c>
      <c r="I12" s="47">
        <f>COUNTIF(Tableau423412[MOTIF],"Autres")</f>
        <v>1</v>
      </c>
      <c r="J12" s="33">
        <f>IF(I12=0,"",COUNTIF(Tableau423412[MOTIF],"Autres")/COUNTA(Tableau423412[MOTIF]))</f>
        <v>0.2</v>
      </c>
    </row>
    <row r="13" spans="1:25" ht="20.25" x14ac:dyDescent="0.25">
      <c r="B13" s="59"/>
      <c r="C13" s="60"/>
      <c r="D13" s="60" t="s">
        <v>25</v>
      </c>
      <c r="E13" s="61"/>
      <c r="F13" s="62"/>
    </row>
    <row r="14" spans="1:25" ht="20.25" x14ac:dyDescent="0.25">
      <c r="B14" s="59"/>
      <c r="C14" s="60"/>
      <c r="D14" s="60"/>
      <c r="E14" s="61"/>
      <c r="F14" s="62"/>
    </row>
    <row r="15" spans="1:25" ht="20.25" x14ac:dyDescent="0.25">
      <c r="B15" s="59"/>
      <c r="C15" s="60"/>
      <c r="D15" s="60"/>
      <c r="E15" s="61"/>
      <c r="F15" s="62"/>
    </row>
    <row r="16" spans="1:25" ht="20.25" x14ac:dyDescent="0.25">
      <c r="B16" s="59"/>
      <c r="C16" s="60"/>
      <c r="D16" s="60"/>
      <c r="E16" s="61"/>
      <c r="F16" s="62"/>
    </row>
    <row r="17" spans="2:6" ht="20.25" x14ac:dyDescent="0.25">
      <c r="B17" s="59"/>
      <c r="C17" s="60"/>
      <c r="D17" s="60"/>
      <c r="E17" s="61"/>
      <c r="F17" s="62"/>
    </row>
    <row r="18" spans="2:6" ht="20.25" x14ac:dyDescent="0.25">
      <c r="B18" s="59"/>
      <c r="C18" s="60"/>
      <c r="D18" s="60"/>
      <c r="E18" s="61"/>
      <c r="F18" s="62"/>
    </row>
    <row r="19" spans="2:6" ht="20.25" x14ac:dyDescent="0.25">
      <c r="B19" s="59"/>
      <c r="C19" s="60"/>
      <c r="D19" s="60"/>
      <c r="E19" s="61"/>
      <c r="F19" s="62"/>
    </row>
    <row r="20" spans="2:6" ht="20.25" x14ac:dyDescent="0.25">
      <c r="B20" s="59"/>
      <c r="C20" s="60"/>
      <c r="D20" s="60"/>
      <c r="E20" s="61"/>
      <c r="F20" s="62"/>
    </row>
    <row r="21" spans="2:6" ht="20.25" x14ac:dyDescent="0.25">
      <c r="B21" s="59"/>
      <c r="C21" s="60"/>
      <c r="D21" s="60"/>
      <c r="E21" s="61"/>
      <c r="F21" s="62"/>
    </row>
    <row r="22" spans="2:6" ht="20.25" x14ac:dyDescent="0.25">
      <c r="B22" s="59"/>
      <c r="C22" s="60"/>
      <c r="D22" s="60"/>
      <c r="E22" s="61"/>
      <c r="F22" s="62"/>
    </row>
    <row r="23" spans="2:6" ht="20.25" x14ac:dyDescent="0.25">
      <c r="B23" s="59"/>
      <c r="C23" s="60"/>
      <c r="D23" s="60"/>
      <c r="E23" s="61"/>
      <c r="F23" s="62"/>
    </row>
    <row r="24" spans="2:6" ht="20.25" x14ac:dyDescent="0.25">
      <c r="B24" s="59"/>
      <c r="C24" s="60"/>
      <c r="D24" s="60"/>
      <c r="E24" s="61"/>
      <c r="F24" s="62"/>
    </row>
    <row r="25" spans="2:6" ht="20.25" x14ac:dyDescent="0.25">
      <c r="B25" s="59"/>
      <c r="C25" s="60"/>
      <c r="D25" s="60"/>
      <c r="E25" s="61"/>
      <c r="F25" s="62"/>
    </row>
    <row r="26" spans="2:6" ht="20.25" x14ac:dyDescent="0.25">
      <c r="B26" s="59"/>
      <c r="C26" s="60"/>
      <c r="D26" s="60"/>
      <c r="E26" s="61"/>
      <c r="F26" s="62"/>
    </row>
    <row r="27" spans="2:6" ht="20.25" x14ac:dyDescent="0.25">
      <c r="B27" s="59"/>
      <c r="C27" s="60"/>
      <c r="D27" s="60"/>
      <c r="E27" s="61"/>
      <c r="F27" s="62"/>
    </row>
    <row r="28" spans="2:6" ht="20.25" x14ac:dyDescent="0.25">
      <c r="B28" s="59"/>
      <c r="C28" s="60"/>
      <c r="D28" s="60"/>
      <c r="E28" s="61"/>
      <c r="F28" s="62"/>
    </row>
    <row r="29" spans="2:6" ht="20.25" x14ac:dyDescent="0.25">
      <c r="B29" s="59"/>
      <c r="C29" s="60"/>
      <c r="D29" s="60"/>
      <c r="E29" s="61"/>
      <c r="F29" s="62"/>
    </row>
    <row r="30" spans="2:6" ht="20.25" x14ac:dyDescent="0.25">
      <c r="B30" s="59"/>
      <c r="C30" s="60"/>
      <c r="D30" s="60"/>
      <c r="E30" s="61"/>
      <c r="F30" s="62"/>
    </row>
    <row r="31" spans="2:6" ht="20.25" x14ac:dyDescent="0.25">
      <c r="B31" s="59"/>
      <c r="C31" s="60"/>
      <c r="D31" s="60"/>
      <c r="E31" s="61"/>
      <c r="F31" s="62"/>
    </row>
    <row r="32" spans="2:6" ht="20.25" x14ac:dyDescent="0.25">
      <c r="B32" s="59"/>
      <c r="C32" s="60"/>
      <c r="D32" s="60"/>
      <c r="E32" s="61"/>
      <c r="F32" s="62"/>
    </row>
    <row r="33" spans="2:6" ht="20.25" x14ac:dyDescent="0.25">
      <c r="B33" s="59"/>
      <c r="C33" s="60"/>
      <c r="D33" s="60"/>
      <c r="E33" s="61"/>
      <c r="F33" s="62"/>
    </row>
    <row r="34" spans="2:6" ht="20.25" x14ac:dyDescent="0.25">
      <c r="B34" s="59"/>
      <c r="C34" s="60"/>
      <c r="D34" s="60"/>
      <c r="E34" s="61"/>
      <c r="F34" s="62"/>
    </row>
    <row r="35" spans="2:6" ht="20.25" x14ac:dyDescent="0.25">
      <c r="B35" s="59"/>
      <c r="C35" s="60"/>
      <c r="D35" s="60"/>
      <c r="E35" s="61"/>
      <c r="F35" s="62"/>
    </row>
    <row r="36" spans="2:6" ht="20.25" x14ac:dyDescent="0.25">
      <c r="B36" s="59"/>
      <c r="C36" s="60"/>
      <c r="D36" s="60"/>
      <c r="E36" s="61"/>
      <c r="F36" s="62"/>
    </row>
    <row r="37" spans="2:6" ht="20.25" x14ac:dyDescent="0.25">
      <c r="B37" s="59"/>
      <c r="C37" s="60"/>
      <c r="D37" s="60"/>
      <c r="E37" s="61"/>
      <c r="F37" s="62"/>
    </row>
    <row r="38" spans="2:6" ht="20.25" x14ac:dyDescent="0.25">
      <c r="B38" s="59"/>
      <c r="C38" s="60"/>
      <c r="D38" s="60"/>
      <c r="E38" s="61"/>
      <c r="F38" s="62"/>
    </row>
    <row r="39" spans="2:6" ht="20.25" x14ac:dyDescent="0.25">
      <c r="B39" s="59"/>
      <c r="C39" s="60"/>
      <c r="D39" s="60"/>
      <c r="E39" s="61"/>
      <c r="F39" s="62"/>
    </row>
    <row r="40" spans="2:6" ht="20.25" x14ac:dyDescent="0.25">
      <c r="B40" s="59"/>
      <c r="C40" s="60"/>
      <c r="D40" s="60"/>
      <c r="E40" s="61"/>
      <c r="F40" s="62"/>
    </row>
    <row r="41" spans="2:6" ht="20.25" x14ac:dyDescent="0.25">
      <c r="B41" s="59"/>
      <c r="C41" s="60"/>
      <c r="D41" s="60"/>
      <c r="E41" s="61"/>
      <c r="F41" s="62"/>
    </row>
    <row r="42" spans="2:6" ht="20.25" x14ac:dyDescent="0.25">
      <c r="B42" s="59"/>
      <c r="C42" s="60"/>
      <c r="D42" s="60"/>
      <c r="E42" s="61"/>
      <c r="F42" s="62"/>
    </row>
    <row r="43" spans="2:6" ht="20.25" x14ac:dyDescent="0.25">
      <c r="B43" s="59"/>
      <c r="C43" s="60"/>
      <c r="D43" s="60"/>
      <c r="E43" s="61"/>
      <c r="F43" s="62"/>
    </row>
    <row r="44" spans="2:6" ht="20.25" x14ac:dyDescent="0.25">
      <c r="B44" s="59"/>
      <c r="C44" s="60"/>
      <c r="D44" s="60"/>
      <c r="E44" s="61"/>
      <c r="F44" s="62"/>
    </row>
    <row r="45" spans="2:6" ht="20.25" x14ac:dyDescent="0.25">
      <c r="B45" s="59"/>
      <c r="C45" s="60"/>
      <c r="D45" s="60"/>
      <c r="E45" s="61"/>
      <c r="F45" s="62"/>
    </row>
    <row r="46" spans="2:6" ht="20.25" x14ac:dyDescent="0.25">
      <c r="B46" s="59"/>
      <c r="C46" s="60"/>
      <c r="D46" s="60"/>
      <c r="E46" s="61"/>
      <c r="F46" s="62"/>
    </row>
    <row r="47" spans="2:6" ht="20.25" x14ac:dyDescent="0.25">
      <c r="B47" s="59"/>
      <c r="C47" s="60"/>
      <c r="D47" s="60"/>
      <c r="E47" s="61"/>
      <c r="F47" s="62"/>
    </row>
    <row r="48" spans="2:6" ht="20.25" x14ac:dyDescent="0.25">
      <c r="B48" s="59"/>
      <c r="C48" s="60"/>
      <c r="D48" s="60"/>
      <c r="E48" s="61"/>
      <c r="F48" s="62"/>
    </row>
    <row r="49" spans="2:6" ht="20.25" x14ac:dyDescent="0.25">
      <c r="B49" s="59"/>
      <c r="C49" s="60"/>
      <c r="D49" s="60"/>
      <c r="E49" s="61"/>
      <c r="F49" s="62"/>
    </row>
    <row r="50" spans="2:6" ht="20.25" x14ac:dyDescent="0.25">
      <c r="B50" s="59"/>
      <c r="C50" s="60"/>
      <c r="D50" s="60"/>
      <c r="E50" s="61"/>
      <c r="F50" s="62"/>
    </row>
    <row r="51" spans="2:6" ht="20.25" x14ac:dyDescent="0.25">
      <c r="B51" s="59"/>
      <c r="C51" s="60"/>
      <c r="D51" s="60"/>
      <c r="E51" s="61"/>
      <c r="F51" s="62"/>
    </row>
    <row r="52" spans="2:6" ht="20.25" x14ac:dyDescent="0.25">
      <c r="B52" s="59"/>
      <c r="C52" s="60"/>
      <c r="D52" s="60"/>
      <c r="E52" s="61"/>
      <c r="F52" s="62"/>
    </row>
    <row r="53" spans="2:6" ht="20.25" x14ac:dyDescent="0.25">
      <c r="B53" s="59"/>
      <c r="C53" s="63"/>
      <c r="D53" s="60"/>
      <c r="E53" s="64"/>
      <c r="F53" s="62"/>
    </row>
    <row r="54" spans="2:6" ht="20.25" x14ac:dyDescent="0.25">
      <c r="B54" s="59"/>
      <c r="C54" s="60"/>
      <c r="D54" s="60"/>
      <c r="E54" s="61"/>
      <c r="F54" s="62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54"/>
  <sheetViews>
    <sheetView topLeftCell="A2" zoomScale="62" zoomScaleNormal="62" workbookViewId="0">
      <selection activeCell="F10" sqref="F10:F14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108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COUNTIF(Tableau42341213[MOTIF],"Accordée")</f>
        <v>1</v>
      </c>
      <c r="J8" s="44">
        <f>IF(I8=0,"",COUNTIF(Tableau42341213[MOTIF],"Accordée")/COUNTA(Tableau42341213[MOTIF]))</f>
        <v>0.2</v>
      </c>
    </row>
    <row r="9" spans="1:25" ht="28.5" x14ac:dyDescent="0.25">
      <c r="B9" s="59">
        <v>503</v>
      </c>
      <c r="C9" s="60"/>
      <c r="D9" s="60" t="s">
        <v>2</v>
      </c>
      <c r="E9" s="61"/>
      <c r="F9" s="62">
        <v>11</v>
      </c>
      <c r="H9" s="31" t="s">
        <v>2</v>
      </c>
      <c r="I9" s="46">
        <f>COUNTIF(Tableau42341213[MOTIF],"Non posée")</f>
        <v>1</v>
      </c>
      <c r="J9" s="49">
        <f>IF(I9=0,"",COUNTIF(Tableau42341213[MOTIF],"Non posée")/COUNTA(Tableau42341213[MOTIF]))</f>
        <v>0.2</v>
      </c>
    </row>
    <row r="10" spans="1:25" ht="28.5" x14ac:dyDescent="0.25">
      <c r="B10" s="59">
        <v>501</v>
      </c>
      <c r="C10" s="60"/>
      <c r="D10" s="60" t="s">
        <v>5</v>
      </c>
      <c r="E10" s="61"/>
      <c r="F10" s="62"/>
      <c r="H10" s="29" t="s">
        <v>5</v>
      </c>
      <c r="I10" s="45">
        <f>COUNTIF(Tableau42341213[MOTIF],"Annulée")</f>
        <v>2</v>
      </c>
      <c r="J10" s="30">
        <f>IF(I10=0,"",COUNTIF(Tableau42341213[MOTIF],"Annulée")/COUNTA(Tableau42341213[MOTIF]))</f>
        <v>0.4</v>
      </c>
    </row>
    <row r="11" spans="1:25" ht="28.5" x14ac:dyDescent="0.25">
      <c r="B11" s="59">
        <v>507</v>
      </c>
      <c r="C11" s="60"/>
      <c r="D11" s="60" t="s">
        <v>5</v>
      </c>
      <c r="E11" s="61"/>
      <c r="F11" s="62"/>
      <c r="H11" s="31" t="s">
        <v>84</v>
      </c>
      <c r="I11" s="46">
        <f>COUNTIF(Tableau42341213[MOTIF],"Incompatibilité S9")</f>
        <v>0</v>
      </c>
      <c r="J11" s="49" t="str">
        <f>IF(I11=0,"",COUNTIF(Tableau42341213[MOTIF],"Incompatibilité S9")/COUNTA(Tableau42341213[MOTIF]))</f>
        <v/>
      </c>
    </row>
    <row r="12" spans="1:25" ht="29.25" thickBot="1" x14ac:dyDescent="0.3">
      <c r="B12" s="59">
        <v>504</v>
      </c>
      <c r="C12" s="60"/>
      <c r="D12" s="60" t="s">
        <v>4</v>
      </c>
      <c r="E12" s="61"/>
      <c r="F12" s="62"/>
      <c r="H12" s="32" t="s">
        <v>25</v>
      </c>
      <c r="I12" s="47">
        <f>COUNTIF(Tableau42341213[MOTIF],"Autres")</f>
        <v>1</v>
      </c>
      <c r="J12" s="33">
        <f>IF(I12=0,"",COUNTIF(Tableau42341213[MOTIF],"Autres")/COUNTA(Tableau42341213[MOTIF]))</f>
        <v>0.2</v>
      </c>
    </row>
    <row r="13" spans="1:25" ht="20.25" x14ac:dyDescent="0.25">
      <c r="B13" s="59">
        <v>503</v>
      </c>
      <c r="C13" s="60"/>
      <c r="D13" s="60" t="s">
        <v>25</v>
      </c>
      <c r="E13" s="61"/>
      <c r="F13" s="62"/>
    </row>
    <row r="14" spans="1:25" ht="20.25" x14ac:dyDescent="0.25">
      <c r="B14" s="59"/>
      <c r="C14" s="60"/>
      <c r="D14" s="60"/>
      <c r="E14" s="61"/>
      <c r="F14" s="62"/>
    </row>
    <row r="15" spans="1:25" ht="20.25" x14ac:dyDescent="0.25">
      <c r="B15" s="59"/>
      <c r="C15" s="60"/>
      <c r="D15" s="60"/>
      <c r="E15" s="61"/>
      <c r="F15" s="62"/>
    </row>
    <row r="16" spans="1:25" ht="20.25" x14ac:dyDescent="0.25">
      <c r="B16" s="59"/>
      <c r="C16" s="60"/>
      <c r="D16" s="60"/>
      <c r="E16" s="61"/>
      <c r="F16" s="62"/>
    </row>
    <row r="17" spans="2:6" ht="20.25" x14ac:dyDescent="0.25">
      <c r="B17" s="59"/>
      <c r="C17" s="60"/>
      <c r="D17" s="60"/>
      <c r="E17" s="61"/>
      <c r="F17" s="62"/>
    </row>
    <row r="18" spans="2:6" ht="20.25" x14ac:dyDescent="0.25">
      <c r="B18" s="59"/>
      <c r="C18" s="60"/>
      <c r="D18" s="60"/>
      <c r="E18" s="61"/>
      <c r="F18" s="62"/>
    </row>
    <row r="19" spans="2:6" ht="20.25" x14ac:dyDescent="0.25">
      <c r="B19" s="59"/>
      <c r="C19" s="60"/>
      <c r="D19" s="60"/>
      <c r="E19" s="61"/>
      <c r="F19" s="62"/>
    </row>
    <row r="20" spans="2:6" ht="20.25" x14ac:dyDescent="0.25">
      <c r="B20" s="59"/>
      <c r="C20" s="60"/>
      <c r="D20" s="60"/>
      <c r="E20" s="61"/>
      <c r="F20" s="62"/>
    </row>
    <row r="21" spans="2:6" ht="20.25" x14ac:dyDescent="0.25">
      <c r="B21" s="59"/>
      <c r="C21" s="60"/>
      <c r="D21" s="60"/>
      <c r="E21" s="61"/>
      <c r="F21" s="62"/>
    </row>
    <row r="22" spans="2:6" ht="20.25" x14ac:dyDescent="0.25">
      <c r="B22" s="59"/>
      <c r="C22" s="60"/>
      <c r="D22" s="60"/>
      <c r="E22" s="61"/>
      <c r="F22" s="62"/>
    </row>
    <row r="23" spans="2:6" ht="20.25" x14ac:dyDescent="0.25">
      <c r="B23" s="59"/>
      <c r="C23" s="60"/>
      <c r="D23" s="60"/>
      <c r="E23" s="61"/>
      <c r="F23" s="62"/>
    </row>
    <row r="24" spans="2:6" ht="20.25" x14ac:dyDescent="0.25">
      <c r="B24" s="59"/>
      <c r="C24" s="60"/>
      <c r="D24" s="60"/>
      <c r="E24" s="61"/>
      <c r="F24" s="62"/>
    </row>
    <row r="25" spans="2:6" ht="20.25" x14ac:dyDescent="0.25">
      <c r="B25" s="59"/>
      <c r="C25" s="60"/>
      <c r="D25" s="60"/>
      <c r="E25" s="61"/>
      <c r="F25" s="62"/>
    </row>
    <row r="26" spans="2:6" ht="20.25" x14ac:dyDescent="0.25">
      <c r="B26" s="59"/>
      <c r="C26" s="60"/>
      <c r="D26" s="60"/>
      <c r="E26" s="61"/>
      <c r="F26" s="62"/>
    </row>
    <row r="27" spans="2:6" ht="20.25" x14ac:dyDescent="0.25">
      <c r="B27" s="59"/>
      <c r="C27" s="60"/>
      <c r="D27" s="60"/>
      <c r="E27" s="61"/>
      <c r="F27" s="62"/>
    </row>
    <row r="28" spans="2:6" ht="20.25" x14ac:dyDescent="0.25">
      <c r="B28" s="59"/>
      <c r="C28" s="60"/>
      <c r="D28" s="60"/>
      <c r="E28" s="61"/>
      <c r="F28" s="62"/>
    </row>
    <row r="29" spans="2:6" ht="20.25" x14ac:dyDescent="0.25">
      <c r="B29" s="59"/>
      <c r="C29" s="60"/>
      <c r="D29" s="60"/>
      <c r="E29" s="61"/>
      <c r="F29" s="62"/>
    </row>
    <row r="30" spans="2:6" ht="20.25" x14ac:dyDescent="0.25">
      <c r="B30" s="59"/>
      <c r="C30" s="60"/>
      <c r="D30" s="60"/>
      <c r="E30" s="61"/>
      <c r="F30" s="62"/>
    </row>
    <row r="31" spans="2:6" ht="20.25" x14ac:dyDescent="0.25">
      <c r="B31" s="59"/>
      <c r="C31" s="60"/>
      <c r="D31" s="60"/>
      <c r="E31" s="61"/>
      <c r="F31" s="62"/>
    </row>
    <row r="32" spans="2:6" ht="20.25" x14ac:dyDescent="0.25">
      <c r="B32" s="59"/>
      <c r="C32" s="60"/>
      <c r="D32" s="60"/>
      <c r="E32" s="61"/>
      <c r="F32" s="62"/>
    </row>
    <row r="33" spans="2:6" ht="20.25" x14ac:dyDescent="0.25">
      <c r="B33" s="59"/>
      <c r="C33" s="60"/>
      <c r="D33" s="60"/>
      <c r="E33" s="61"/>
      <c r="F33" s="62"/>
    </row>
    <row r="34" spans="2:6" ht="20.25" x14ac:dyDescent="0.25">
      <c r="B34" s="59"/>
      <c r="C34" s="60"/>
      <c r="D34" s="60"/>
      <c r="E34" s="61"/>
      <c r="F34" s="62"/>
    </row>
    <row r="35" spans="2:6" ht="20.25" x14ac:dyDescent="0.25">
      <c r="B35" s="59"/>
      <c r="C35" s="60"/>
      <c r="D35" s="60"/>
      <c r="E35" s="61"/>
      <c r="F35" s="62"/>
    </row>
    <row r="36" spans="2:6" ht="20.25" x14ac:dyDescent="0.25">
      <c r="B36" s="59"/>
      <c r="C36" s="60"/>
      <c r="D36" s="60"/>
      <c r="E36" s="61"/>
      <c r="F36" s="62"/>
    </row>
    <row r="37" spans="2:6" ht="20.25" x14ac:dyDescent="0.25">
      <c r="B37" s="59"/>
      <c r="C37" s="60"/>
      <c r="D37" s="60"/>
      <c r="E37" s="61"/>
      <c r="F37" s="62"/>
    </row>
    <row r="38" spans="2:6" ht="20.25" x14ac:dyDescent="0.25">
      <c r="B38" s="59"/>
      <c r="C38" s="60"/>
      <c r="D38" s="60"/>
      <c r="E38" s="61"/>
      <c r="F38" s="62"/>
    </row>
    <row r="39" spans="2:6" ht="20.25" x14ac:dyDescent="0.25">
      <c r="B39" s="59"/>
      <c r="C39" s="60"/>
      <c r="D39" s="60"/>
      <c r="E39" s="61"/>
      <c r="F39" s="62"/>
    </row>
    <row r="40" spans="2:6" ht="20.25" x14ac:dyDescent="0.25">
      <c r="B40" s="59"/>
      <c r="C40" s="60"/>
      <c r="D40" s="60"/>
      <c r="E40" s="61"/>
      <c r="F40" s="62"/>
    </row>
    <row r="41" spans="2:6" ht="20.25" x14ac:dyDescent="0.25">
      <c r="B41" s="59"/>
      <c r="C41" s="60"/>
      <c r="D41" s="60"/>
      <c r="E41" s="61"/>
      <c r="F41" s="62"/>
    </row>
    <row r="42" spans="2:6" ht="20.25" x14ac:dyDescent="0.25">
      <c r="B42" s="59"/>
      <c r="C42" s="60"/>
      <c r="D42" s="60"/>
      <c r="E42" s="61"/>
      <c r="F42" s="62"/>
    </row>
    <row r="43" spans="2:6" ht="20.25" x14ac:dyDescent="0.25">
      <c r="B43" s="59"/>
      <c r="C43" s="60"/>
      <c r="D43" s="60"/>
      <c r="E43" s="61"/>
      <c r="F43" s="62"/>
    </row>
    <row r="44" spans="2:6" ht="20.25" x14ac:dyDescent="0.25">
      <c r="B44" s="59"/>
      <c r="C44" s="60"/>
      <c r="D44" s="60"/>
      <c r="E44" s="61"/>
      <c r="F44" s="62"/>
    </row>
    <row r="45" spans="2:6" ht="20.25" x14ac:dyDescent="0.25">
      <c r="B45" s="59"/>
      <c r="C45" s="60"/>
      <c r="D45" s="60"/>
      <c r="E45" s="61"/>
      <c r="F45" s="62"/>
    </row>
    <row r="46" spans="2:6" ht="20.25" x14ac:dyDescent="0.25">
      <c r="B46" s="59"/>
      <c r="C46" s="60"/>
      <c r="D46" s="60"/>
      <c r="E46" s="61"/>
      <c r="F46" s="62"/>
    </row>
    <row r="47" spans="2:6" ht="20.25" x14ac:dyDescent="0.25">
      <c r="B47" s="59"/>
      <c r="C47" s="60"/>
      <c r="D47" s="60"/>
      <c r="E47" s="61"/>
      <c r="F47" s="62"/>
    </row>
    <row r="48" spans="2:6" ht="20.25" x14ac:dyDescent="0.25">
      <c r="B48" s="59"/>
      <c r="C48" s="60"/>
      <c r="D48" s="60"/>
      <c r="E48" s="61"/>
      <c r="F48" s="62"/>
    </row>
    <row r="49" spans="2:6" ht="20.25" x14ac:dyDescent="0.25">
      <c r="B49" s="59"/>
      <c r="C49" s="60"/>
      <c r="D49" s="60"/>
      <c r="E49" s="61"/>
      <c r="F49" s="62"/>
    </row>
    <row r="50" spans="2:6" ht="20.25" x14ac:dyDescent="0.25">
      <c r="B50" s="59"/>
      <c r="C50" s="60"/>
      <c r="D50" s="60"/>
      <c r="E50" s="61"/>
      <c r="F50" s="62"/>
    </row>
    <row r="51" spans="2:6" ht="20.25" x14ac:dyDescent="0.25">
      <c r="B51" s="59"/>
      <c r="C51" s="60"/>
      <c r="D51" s="60"/>
      <c r="E51" s="61"/>
      <c r="F51" s="62"/>
    </row>
    <row r="52" spans="2:6" ht="20.25" x14ac:dyDescent="0.25">
      <c r="B52" s="59"/>
      <c r="C52" s="60"/>
      <c r="D52" s="60"/>
      <c r="E52" s="61"/>
      <c r="F52" s="62"/>
    </row>
    <row r="53" spans="2:6" ht="20.25" x14ac:dyDescent="0.25">
      <c r="B53" s="59"/>
      <c r="C53" s="63"/>
      <c r="D53" s="60"/>
      <c r="E53" s="64"/>
      <c r="F53" s="62"/>
    </row>
    <row r="54" spans="2:6" ht="20.25" x14ac:dyDescent="0.25">
      <c r="B54" s="59"/>
      <c r="C54" s="60"/>
      <c r="D54" s="60"/>
      <c r="E54" s="61"/>
      <c r="F54" s="62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qref="D9:D54">
      <formula1>"Accordée,Annulée,Non posée,Incompatibilité S9,Autres"</formula1>
    </dataValidation>
    <dataValidation type="list" allowBlank="1" showInputMessage="1" showErrorMessage="1" sqref="H3:I3">
      <formula1>"1,2,3,4,5,6,7"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B9:B54">
      <formula1>"501,502,503,504,505,506,507,508,509,510,511,512,513,514,515,516,517,518,519,9064,9063"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Z99"/>
  <sheetViews>
    <sheetView workbookViewId="0">
      <selection activeCell="T23" sqref="T23"/>
    </sheetView>
  </sheetViews>
  <sheetFormatPr baseColWidth="10" defaultColWidth="6.140625" defaultRowHeight="10.5" customHeight="1" x14ac:dyDescent="0.25"/>
  <cols>
    <col min="1" max="1" width="1.7109375" customWidth="1"/>
    <col min="3" max="3" width="7.140625" customWidth="1"/>
    <col min="10" max="10" width="1.7109375" customWidth="1"/>
    <col min="19" max="19" width="2" customWidth="1"/>
    <col min="28" max="28" width="2.42578125" customWidth="1"/>
  </cols>
  <sheetData>
    <row r="1" spans="1:52" s="23" customFormat="1" ht="10.5" customHeight="1" thickBot="1" x14ac:dyDescent="0.3"/>
    <row r="2" spans="1:52" ht="15.75" thickBot="1" x14ac:dyDescent="0.3">
      <c r="A2" s="23"/>
      <c r="B2" s="12">
        <v>1</v>
      </c>
      <c r="C2" s="20" t="s">
        <v>89</v>
      </c>
      <c r="D2" s="17" t="s">
        <v>90</v>
      </c>
      <c r="E2" s="21" t="s">
        <v>91</v>
      </c>
      <c r="F2" s="17" t="s">
        <v>92</v>
      </c>
      <c r="G2" s="21" t="s">
        <v>93</v>
      </c>
      <c r="H2" s="17" t="s">
        <v>94</v>
      </c>
      <c r="I2" s="22" t="s">
        <v>95</v>
      </c>
      <c r="J2" s="23"/>
      <c r="K2" s="12">
        <v>12</v>
      </c>
      <c r="L2" s="20" t="s">
        <v>89</v>
      </c>
      <c r="M2" s="17" t="s">
        <v>90</v>
      </c>
      <c r="N2" s="21" t="s">
        <v>91</v>
      </c>
      <c r="O2" s="17" t="s">
        <v>92</v>
      </c>
      <c r="P2" s="21" t="s">
        <v>93</v>
      </c>
      <c r="Q2" s="17" t="s">
        <v>94</v>
      </c>
      <c r="R2" s="22" t="s">
        <v>95</v>
      </c>
      <c r="S2" s="23"/>
      <c r="T2" s="12">
        <v>23</v>
      </c>
      <c r="U2" s="20" t="s">
        <v>89</v>
      </c>
      <c r="V2" s="17" t="s">
        <v>90</v>
      </c>
      <c r="W2" s="21" t="s">
        <v>91</v>
      </c>
      <c r="X2" s="17" t="s">
        <v>92</v>
      </c>
      <c r="Y2" s="21" t="s">
        <v>93</v>
      </c>
      <c r="Z2" s="17" t="s">
        <v>94</v>
      </c>
      <c r="AA2" s="22" t="s">
        <v>95</v>
      </c>
      <c r="AB2" s="23"/>
      <c r="AC2" s="12">
        <v>33</v>
      </c>
      <c r="AD2" s="20" t="s">
        <v>89</v>
      </c>
      <c r="AE2" s="17" t="s">
        <v>90</v>
      </c>
      <c r="AF2" s="21" t="s">
        <v>91</v>
      </c>
      <c r="AG2" s="17" t="s">
        <v>92</v>
      </c>
      <c r="AH2" s="21" t="s">
        <v>93</v>
      </c>
      <c r="AI2" s="17" t="s">
        <v>94</v>
      </c>
      <c r="AJ2" s="22" t="s">
        <v>95</v>
      </c>
      <c r="AK2" s="23"/>
      <c r="AL2" s="12">
        <v>43</v>
      </c>
      <c r="AM2" s="20" t="s">
        <v>89</v>
      </c>
      <c r="AN2" s="17" t="s">
        <v>90</v>
      </c>
      <c r="AO2" s="21" t="s">
        <v>91</v>
      </c>
      <c r="AP2" s="17" t="s">
        <v>92</v>
      </c>
      <c r="AQ2" s="21" t="s">
        <v>93</v>
      </c>
      <c r="AR2" s="17" t="s">
        <v>94</v>
      </c>
      <c r="AS2" s="22" t="s">
        <v>95</v>
      </c>
      <c r="AT2" s="23"/>
      <c r="AU2" s="23"/>
      <c r="AV2" s="23"/>
      <c r="AW2" s="23"/>
      <c r="AX2" s="23"/>
      <c r="AY2" s="23"/>
      <c r="AZ2" s="23"/>
    </row>
    <row r="3" spans="1:52" ht="10.5" customHeight="1" thickBot="1" x14ac:dyDescent="0.3">
      <c r="A3" s="23"/>
      <c r="B3" s="16" t="s">
        <v>20</v>
      </c>
      <c r="C3" s="70">
        <f>IFERROR( IF((DILU!$F$9=$B$2),(DILU!J8),0),0)</f>
        <v>0</v>
      </c>
      <c r="D3" s="70">
        <f>IFERROR( IF((LUMA!$F$9=$B$2),(LUMA!J8),0),0)</f>
        <v>0</v>
      </c>
      <c r="E3" s="70">
        <f>IFERROR( IF((MAME!$F$9=$B$2),(MAME!J8),0),0)</f>
        <v>0</v>
      </c>
      <c r="F3" s="70">
        <f>IFERROR( IF((MEJE!$F$9=$B$2),(MEJE!J8),0),0)</f>
        <v>0</v>
      </c>
      <c r="G3" s="70">
        <f>IFERROR( IF((JEVE!$F$9=$B$2),(JEVE!J8),0),0)</f>
        <v>0</v>
      </c>
      <c r="H3" s="70">
        <f>IFERROR( IF((VESA!$F$9=$B$2),(VESA!J8),0),0)</f>
        <v>0</v>
      </c>
      <c r="I3" s="70">
        <f>IFERROR( IF((SADI!$F$9=$B$2),(SADI!J8),0),0)</f>
        <v>0</v>
      </c>
      <c r="J3" s="23"/>
      <c r="K3" s="16" t="s">
        <v>20</v>
      </c>
      <c r="L3" s="70">
        <f>IFERROR( IF((DILU!$F$9=$K$2),(DILU!$J$8),0),0)</f>
        <v>0</v>
      </c>
      <c r="M3" s="70">
        <f>IFERROR( IF((LUMA!$F$9=$K$2),(LUMA!$J$8),0),0)</f>
        <v>0</v>
      </c>
      <c r="N3" s="70">
        <f>IFERROR( IF((MAME!$F$9=$K$2),(MAME!$J$8),0),0)</f>
        <v>0</v>
      </c>
      <c r="O3" s="70">
        <f>IFERROR( IF((MEJE!$F$9=$K$2),(MEJE!$J$8),0),0)</f>
        <v>0</v>
      </c>
      <c r="P3" s="70">
        <f>IFERROR( IF((JEVE!$F$9=$K$2),(JEVE!$J$8),0),0)</f>
        <v>0</v>
      </c>
      <c r="Q3" s="70">
        <f>IFERROR( IF((VESA!$F$9=$K$2),(VESA!$J$8),0),0)</f>
        <v>0</v>
      </c>
      <c r="R3" s="70">
        <f>IFERROR( IF((SADI!$F$9=$K$2),(SADI!$J$8),0),0)</f>
        <v>0</v>
      </c>
      <c r="S3" s="23"/>
      <c r="T3" s="16" t="s">
        <v>20</v>
      </c>
      <c r="U3" s="70">
        <f>IFERROR( IF((DILU!$F$9=$T$2),(DILU!$J$8),0),0)</f>
        <v>0</v>
      </c>
      <c r="V3" s="70">
        <f>IFERROR( IF((LUMA!$F$9=$T$2),(LUMA!$J$8),0),0)</f>
        <v>0</v>
      </c>
      <c r="W3" s="70">
        <f>IFERROR( IF((MAME!$F$9=$T$2),(MAME!$J$8),0),0)</f>
        <v>0</v>
      </c>
      <c r="X3" s="70">
        <f>IFERROR( IF((MEJE!$F$9=$T$2),(MEJE!$J$8),0),0)</f>
        <v>0</v>
      </c>
      <c r="Y3" s="70">
        <f>IFERROR( IF((JEVE!$F$9=$T$2),(JEVE!$J$8),0),0)</f>
        <v>0</v>
      </c>
      <c r="Z3" s="70">
        <f>IFERROR( IF((VESA!$F$9=$T$2),(VESA!$J$8),0),0)</f>
        <v>0</v>
      </c>
      <c r="AA3" s="70">
        <f>IFERROR( IF((SADI!$F$9=$T$2),(SADI!$J$8),0),0)</f>
        <v>0</v>
      </c>
      <c r="AB3" s="23"/>
      <c r="AC3" s="16" t="s">
        <v>20</v>
      </c>
      <c r="AD3" s="70">
        <f>IFERROR( IF((DILU!$F$9=$AC$2),(DILU!$J$8),0),0)</f>
        <v>0</v>
      </c>
      <c r="AE3" s="70">
        <f>IFERROR( IF((LUMA!$F$9=$AC$2),(LUMA!$J$8),0),0)</f>
        <v>0</v>
      </c>
      <c r="AF3" s="70">
        <f>IFERROR( IF((MAME!$F$9=$AC$2),(MAME!$J$8),0),0)</f>
        <v>0</v>
      </c>
      <c r="AG3" s="70">
        <f>IFERROR( IF((MEJE!$F$9=$AC$2),(MEJE!$J$8),0),0)</f>
        <v>0</v>
      </c>
      <c r="AH3" s="70">
        <f>IFERROR( IF((JEVE!$F$9=$AC$2),(JEVE!$J$8),0),0)</f>
        <v>0</v>
      </c>
      <c r="AI3" s="70">
        <f>IFERROR( IF((VESA!$F$9=$AC$2),(VESA!$J$8),0),0)</f>
        <v>0</v>
      </c>
      <c r="AJ3" s="70">
        <f>IFERROR( IF((SADI!$F$9=$AC$2),(SADI!$J$8),0),0)</f>
        <v>0</v>
      </c>
      <c r="AK3" s="23"/>
      <c r="AL3" s="16" t="s">
        <v>20</v>
      </c>
      <c r="AM3" s="70">
        <f>IFERROR( IF((DILU!$F$9=$AL$2),(DILU!$J$8),0),0)</f>
        <v>0</v>
      </c>
      <c r="AN3" s="70">
        <f>IFERROR( IF((LUMA!$F$9=$AL$2),(LUMA!$J$8),0),0)</f>
        <v>0</v>
      </c>
      <c r="AO3" s="70">
        <f>IFERROR( IF((MAME!$F$9=$AL$2),(MAME!$J$8),0),0)</f>
        <v>0</v>
      </c>
      <c r="AP3" s="70">
        <f>IFERROR( IF((MEJE!$F$9=$AL$2),(MEJE!$J$8),0),0)</f>
        <v>0</v>
      </c>
      <c r="AQ3" s="70">
        <f>IFERROR( IF((JEVE!$F$9=$AL$2),(JEVE!$J$8),0),0)</f>
        <v>0</v>
      </c>
      <c r="AR3" s="70">
        <f>IFERROR( IF((VESA!$F$9=$AL$2),(VESA!$J$8),0),0)</f>
        <v>0</v>
      </c>
      <c r="AS3" s="70">
        <f>IFERROR( IF((SADI!$F$9=$AL$2),(SADI!$J$8),0),0)</f>
        <v>0</v>
      </c>
      <c r="AT3" s="23"/>
      <c r="AU3" s="23"/>
      <c r="AV3" s="23"/>
      <c r="AW3" s="23"/>
      <c r="AX3" s="23"/>
      <c r="AY3" s="23"/>
      <c r="AZ3" s="23"/>
    </row>
    <row r="4" spans="1:52" ht="10.5" customHeight="1" thickBot="1" x14ac:dyDescent="0.3">
      <c r="A4" s="23"/>
      <c r="B4" s="17" t="s">
        <v>85</v>
      </c>
      <c r="C4" s="70">
        <f>IFERROR( IF((DILU!$F$9=$B$2),(DILU!J9),0),0)</f>
        <v>0</v>
      </c>
      <c r="D4" s="70">
        <f>IFERROR( IF((LUMA!$F$9=$B$2),(LUMA!J9),0),0)</f>
        <v>0</v>
      </c>
      <c r="E4" s="70">
        <f>IFERROR( IF((MAME!$F$9=$B$2),(MAME!J9),0),0)</f>
        <v>0</v>
      </c>
      <c r="F4" s="70">
        <f>IFERROR( IF((MEJE!$F$9=$B$2),(MEJE!J9),0),0)</f>
        <v>0</v>
      </c>
      <c r="G4" s="70">
        <f>IFERROR( IF((JEVE!$F$9=$B$2),(JEVE!J9),0),0)</f>
        <v>0</v>
      </c>
      <c r="H4" s="70">
        <f>IFERROR( IF((VESA!$F$9=$B$2),(VESA!J9),0),0)</f>
        <v>0</v>
      </c>
      <c r="I4" s="70">
        <f>IFERROR( IF((SADI!$F$9=$B$2),(SADI!J9),0),0)</f>
        <v>0</v>
      </c>
      <c r="J4" s="23"/>
      <c r="K4" s="17" t="s">
        <v>85</v>
      </c>
      <c r="L4" s="70">
        <f>IFERROR( IF((DILU!$F$9=$K$2),(DILU!$J$9),0),0)</f>
        <v>0</v>
      </c>
      <c r="M4" s="70">
        <f>IFERROR( IF((LUMA!$F$9=$K$2),(LUMA!$J$9),0),0)</f>
        <v>0</v>
      </c>
      <c r="N4" s="70">
        <f>IFERROR( IF((MAME!$F$9=$K$2),(MAME!$J$9),0),0)</f>
        <v>0</v>
      </c>
      <c r="O4" s="70">
        <f>IFERROR( IF((MEJE!$F$9=$K$2),(MEJE!$J$9),0),0)</f>
        <v>0</v>
      </c>
      <c r="P4" s="70">
        <f>IFERROR( IF((JEVE!$F$9=$K$2),(JEVE!$J$9),0),0)</f>
        <v>0</v>
      </c>
      <c r="Q4" s="70">
        <f>IFERROR( IF((VESA!$F$9=$K$2),(VESA!$J$9),0),0)</f>
        <v>0</v>
      </c>
      <c r="R4" s="70">
        <f>IFERROR( IF((SADI!$F$9=$K$2),(SADI!$J$9),0),0)</f>
        <v>0</v>
      </c>
      <c r="S4" s="23"/>
      <c r="T4" s="17" t="s">
        <v>85</v>
      </c>
      <c r="U4" s="70">
        <f>IFERROR( IF((DILU!$F$9=$T$2),(DILU!$J$9),0),0)</f>
        <v>0</v>
      </c>
      <c r="V4" s="70">
        <f>IFERROR( IF((LUMA!$F$9=$T$2),(LUMA!$J$9),0),0)</f>
        <v>0</v>
      </c>
      <c r="W4" s="70">
        <f>IFERROR( IF((MAME!$F$9=$T$2),(MAME!$J$9),0),0)</f>
        <v>0</v>
      </c>
      <c r="X4" s="70">
        <f>IFERROR( IF((MEJE!$F$9=$T$2),(MEJE!$J$9),0),0)</f>
        <v>0</v>
      </c>
      <c r="Y4" s="70">
        <f>IFERROR( IF((JEVE!$F$9=$T$2),(JEVE!$J$9),0),0)</f>
        <v>0</v>
      </c>
      <c r="Z4" s="70">
        <f>IFERROR( IF((VESA!$F$9=$T$2),(VESA!$J$9),0),0)</f>
        <v>0</v>
      </c>
      <c r="AA4" s="70">
        <f>IFERROR( IF((SADI!$F$9=$T$2),(SADI!$J$9),0),0)</f>
        <v>0</v>
      </c>
      <c r="AB4" s="23"/>
      <c r="AC4" s="17" t="s">
        <v>85</v>
      </c>
      <c r="AD4" s="70">
        <f>IFERROR( IF((DILU!$F$9=$AC$2),(DILU!$J$9),0),0)</f>
        <v>0</v>
      </c>
      <c r="AE4" s="70">
        <f>IFERROR( IF((LUMA!$F$9=$AC$2),(LUMA!$J$9),0),0)</f>
        <v>0</v>
      </c>
      <c r="AF4" s="70">
        <f>IFERROR( IF((MAME!$F$9=$AC$2),(MAME!$J$9),0),0)</f>
        <v>0</v>
      </c>
      <c r="AG4" s="70">
        <f>IFERROR( IF((MEJE!$F$9=$AC$2),(MEJE!$J$9),0),0)</f>
        <v>0</v>
      </c>
      <c r="AH4" s="70">
        <f>IFERROR( IF((JEVE!$F$9=$AC$2),(JEVE!$J$9),0),0)</f>
        <v>0</v>
      </c>
      <c r="AI4" s="70">
        <f>IFERROR( IF((VESA!$F$9=$AC$2),(VESA!$J$9),0),0)</f>
        <v>0</v>
      </c>
      <c r="AJ4" s="70">
        <f>IFERROR( IF((SADI!$F$9=$AC$2),(SADI!$J$9),0),0)</f>
        <v>0</v>
      </c>
      <c r="AK4" s="23"/>
      <c r="AL4" s="17" t="s">
        <v>85</v>
      </c>
      <c r="AM4" s="70">
        <f>IFERROR( IF((DILU!$F$9=$AL$2),(DILU!$J$9),0),0)</f>
        <v>0</v>
      </c>
      <c r="AN4" s="70">
        <f>IFERROR( IF((LUMA!$F$9=$AL$2),(LUMA!$J$9),0),0)</f>
        <v>0</v>
      </c>
      <c r="AO4" s="70">
        <f>IFERROR( IF((MAME!$F$9=$AL$2),(MAME!$J$9),0),0)</f>
        <v>0</v>
      </c>
      <c r="AP4" s="70">
        <f>IFERROR( IF((MEJE!$F$9=$AL$2),(MEJE!$J$9),0),0)</f>
        <v>0</v>
      </c>
      <c r="AQ4" s="70">
        <f>IFERROR( IF((JEVE!$F$9=$AL$2),(JEVE!$J$9),0),0)</f>
        <v>0</v>
      </c>
      <c r="AR4" s="70">
        <f>IFERROR( IF((VESA!$F$9=$AL$2),(VESA!$J$9),0),0)</f>
        <v>0</v>
      </c>
      <c r="AS4" s="70">
        <f>IFERROR( IF((SADI!$F$9=$AL$2),(SADI!$J$9),0),0)</f>
        <v>0</v>
      </c>
      <c r="AT4" s="23"/>
      <c r="AU4" s="23"/>
      <c r="AV4" s="23"/>
      <c r="AW4" s="23"/>
      <c r="AX4" s="23"/>
      <c r="AY4" s="23"/>
      <c r="AZ4" s="23"/>
    </row>
    <row r="5" spans="1:52" ht="10.5" customHeight="1" thickBot="1" x14ac:dyDescent="0.3">
      <c r="A5" s="23"/>
      <c r="B5" s="18" t="s">
        <v>86</v>
      </c>
      <c r="C5" s="71">
        <f>IFERROR( IF((DILU!$F$9=$B$2),(DILU!J10),0),0)</f>
        <v>0</v>
      </c>
      <c r="D5" s="70">
        <f>IFERROR( IF((LUMA!$F$9=$B$2),(LUMA!J10),0),0)</f>
        <v>0</v>
      </c>
      <c r="E5" s="70">
        <f>IFERROR( IF((MAME!$F$9=$B$2),(MAME!J10),0),0)</f>
        <v>0</v>
      </c>
      <c r="F5" s="70">
        <f>IFERROR( IF((MEJE!$F$9=$B$2),(MEJE!J10),0),0)</f>
        <v>0</v>
      </c>
      <c r="G5" s="70">
        <f>IFERROR( IF((JEVE!$F$9=$B$2),(JEVE!J10),0),0)</f>
        <v>0</v>
      </c>
      <c r="H5" s="70">
        <f>IFERROR( IF((VESA!$F$9=$B$2),(VESA!J10),0),0)</f>
        <v>0</v>
      </c>
      <c r="I5" s="70">
        <f>IFERROR( IF((SADI!$F$9=$B$2),(SADI!J10),0),0)</f>
        <v>0</v>
      </c>
      <c r="J5" s="23"/>
      <c r="K5" s="18" t="s">
        <v>86</v>
      </c>
      <c r="L5" s="70">
        <f>IFERROR( IF((DILU!$F$9=$K$2),(DILU!$J$10),0),0)</f>
        <v>0</v>
      </c>
      <c r="M5" s="70">
        <f>IFERROR( IF((LUMA!$F$9=$K$2),(LUMA!$J$10),0),0)</f>
        <v>0</v>
      </c>
      <c r="N5" s="70">
        <f>IFERROR( IF((MAME!$F$9=$K$2),(MAME!$J$10),0),0)</f>
        <v>0</v>
      </c>
      <c r="O5" s="70">
        <f>IFERROR( IF((MEJE!$F$9=$K$2),(MEJE!$J$10),0),0)</f>
        <v>0</v>
      </c>
      <c r="P5" s="70">
        <f>IFERROR( IF((JEVE!$F$9=$K$2),(JEVE!$J$10),0),0)</f>
        <v>0</v>
      </c>
      <c r="Q5" s="70">
        <f>IFERROR( IF((VESA!$F$9=$K$2),(VESA!$J$10),0),0)</f>
        <v>0</v>
      </c>
      <c r="R5" s="70">
        <f>IFERROR( IF((SADI!$F$9=$K$2),(SADI!$J$10),0),0)</f>
        <v>0</v>
      </c>
      <c r="S5" s="23"/>
      <c r="T5" s="18" t="s">
        <v>86</v>
      </c>
      <c r="U5" s="70">
        <f>IFERROR( IF((DILU!$F$9=$T$2),(DILU!$J$10),0),0)</f>
        <v>0</v>
      </c>
      <c r="V5" s="70">
        <f>IFERROR( IF((LUMA!$F$9=$T$2),(LUMA!$J$10),0),0)</f>
        <v>0</v>
      </c>
      <c r="W5" s="70">
        <f>IFERROR( IF((MAME!$F$9=$T$2),(MAME!$J$10),0),0)</f>
        <v>0</v>
      </c>
      <c r="X5" s="70">
        <f>IFERROR( IF((MEJE!$F$9=$T$2),(MEJE!$J$10),0),0)</f>
        <v>0</v>
      </c>
      <c r="Y5" s="70">
        <f>IFERROR( IF((JEVE!$F$9=$T$2),(JEVE!$J$10),0),0)</f>
        <v>0</v>
      </c>
      <c r="Z5" s="70">
        <f>IFERROR( IF((VESA!$F$9=$T$2),(VESA!$J$10),0),0)</f>
        <v>0</v>
      </c>
      <c r="AA5" s="70">
        <f>IFERROR( IF((SADI!$F$9=$T$2),(SADI!$J$10),0),0)</f>
        <v>0</v>
      </c>
      <c r="AB5" s="23"/>
      <c r="AC5" s="18" t="s">
        <v>86</v>
      </c>
      <c r="AD5" s="70">
        <f>IFERROR( IF((DILU!$F$9=$AC$2),(DILU!$J$10),0),0)</f>
        <v>0</v>
      </c>
      <c r="AE5" s="70">
        <f>IFERROR( IF((LUMA!$F$9=$AC$2),(LUMA!$J$10),0),0)</f>
        <v>0</v>
      </c>
      <c r="AF5" s="70">
        <f>IFERROR( IF((MAME!$F$9=$AC$2),(MAME!$J$10),0),0)</f>
        <v>0</v>
      </c>
      <c r="AG5" s="70">
        <f>IFERROR( IF((MEJE!$F$9=$AC$2),(MEJE!$J$10),0),0)</f>
        <v>0</v>
      </c>
      <c r="AH5" s="70">
        <f>IFERROR( IF((JEVE!$F$9=$AC$2),(JEVE!$J$10),0),0)</f>
        <v>0</v>
      </c>
      <c r="AI5" s="70">
        <f>IFERROR( IF((VESA!$F$9=$AC$2),(VESA!$J$10),0),0)</f>
        <v>0</v>
      </c>
      <c r="AJ5" s="70">
        <f>IFERROR( IF((SADI!$F$9=$AC$2),(SADI!$J$10),0),0)</f>
        <v>0</v>
      </c>
      <c r="AK5" s="23"/>
      <c r="AL5" s="18" t="s">
        <v>86</v>
      </c>
      <c r="AM5" s="70">
        <f>IFERROR( IF((DILU!$F$9=$AL$2),(DILU!$J$10),0),0)</f>
        <v>0</v>
      </c>
      <c r="AN5" s="70">
        <f>IFERROR( IF((LUMA!$F$9=$AL$2),(LUMA!$J$10),0),0)</f>
        <v>0</v>
      </c>
      <c r="AO5" s="70">
        <f>IFERROR( IF((MAME!$F$9=$AL$2),(MAME!$J$10),0),0)</f>
        <v>0</v>
      </c>
      <c r="AP5" s="70">
        <f>IFERROR( IF((MEJE!$F$9=$AL$2),(MEJE!$J$10),0),0)</f>
        <v>0</v>
      </c>
      <c r="AQ5" s="70">
        <f>IFERROR( IF((JEVE!$F$9=$AL$2),(JEVE!$J$10),0),0)</f>
        <v>0</v>
      </c>
      <c r="AR5" s="70">
        <f>IFERROR( IF((VESA!$F$9=$AL$2),(VESA!$J$10),0),0)</f>
        <v>0</v>
      </c>
      <c r="AS5" s="70">
        <f>IFERROR( IF((SADI!$F$9=$AL$2),(SADI!$J$10),0),0)</f>
        <v>0</v>
      </c>
      <c r="AT5" s="23"/>
      <c r="AU5" s="23"/>
      <c r="AV5" s="23"/>
      <c r="AW5" s="23"/>
      <c r="AX5" s="23"/>
      <c r="AY5" s="23"/>
      <c r="AZ5" s="23"/>
    </row>
    <row r="6" spans="1:52" ht="10.5" customHeight="1" thickBot="1" x14ac:dyDescent="0.3">
      <c r="A6" s="23"/>
      <c r="B6" s="17" t="s">
        <v>87</v>
      </c>
      <c r="C6" s="71">
        <f>IFERROR( IF((DILU!$F$9=$B$2),(DILU!J11),0),0)</f>
        <v>0</v>
      </c>
      <c r="D6" s="70">
        <f>IFERROR( IF((LUMA!$F$9=$B$2),(LUMA!J11),0),0)</f>
        <v>0</v>
      </c>
      <c r="E6" s="70">
        <f>IFERROR( IF((MAME!$F$9=$B$2),(MAME!J11),0),0)</f>
        <v>0</v>
      </c>
      <c r="F6" s="70">
        <f>IFERROR( IF((MEJE!$F$9=$B$2),(MEJE!J11),0),0)</f>
        <v>0</v>
      </c>
      <c r="G6" s="70">
        <f>IFERROR( IF((JEVE!$F$9=$B$2),(JEVE!J11),0),0)</f>
        <v>0</v>
      </c>
      <c r="H6" s="70">
        <f>IFERROR( IF((VESA!$F$9=$B$2),(VESA!J11),0),0)</f>
        <v>0</v>
      </c>
      <c r="I6" s="70">
        <f>IFERROR( IF((SADI!$F$9=$B$2),(SADI!J11),0),0)</f>
        <v>0</v>
      </c>
      <c r="J6" s="23"/>
      <c r="K6" s="17" t="s">
        <v>87</v>
      </c>
      <c r="L6" s="70">
        <f>IFERROR( IF((DILU!$F$9=$K$2),(DILU!$J$11),0),0)</f>
        <v>0</v>
      </c>
      <c r="M6" s="70">
        <f>IFERROR( IF((LUMA!$F$9=$K$2),(LUMA!$J$11),0),0)</f>
        <v>0</v>
      </c>
      <c r="N6" s="70">
        <f>IFERROR( IF((MAME!$F$9=$K$2),(MAME!$J$11),0),0)</f>
        <v>0</v>
      </c>
      <c r="O6" s="70">
        <f>IFERROR( IF((MEJE!$F$9=$K$2),(MEJE!$J$11),0),0)</f>
        <v>0</v>
      </c>
      <c r="P6" s="70">
        <f>IFERROR( IF((JEVE!$F$9=$K$2),(JEVE!$J$11),0),0)</f>
        <v>0</v>
      </c>
      <c r="Q6" s="70">
        <f>IFERROR( IF((VESA!$F$9=$K$2),(VESA!$J$11),0),0)</f>
        <v>0</v>
      </c>
      <c r="R6" s="70">
        <f>IFERROR( IF((SADI!$F$9=$K$2),(SADI!$J$11),0),0)</f>
        <v>0</v>
      </c>
      <c r="S6" s="23"/>
      <c r="T6" s="17" t="s">
        <v>87</v>
      </c>
      <c r="U6" s="70">
        <f>IFERROR( IF((DILU!$F$9=$T$2),(DILU!$J$11),0),0)</f>
        <v>0</v>
      </c>
      <c r="V6" s="70">
        <f>IFERROR( IF((LUMA!$F$9=$T$2),(LUMA!$J$11),0),0)</f>
        <v>0</v>
      </c>
      <c r="W6" s="70">
        <f>IFERROR( IF((MAME!$F$9=$T$2),(MAME!$J$11),0),0)</f>
        <v>0</v>
      </c>
      <c r="X6" s="70">
        <f>IFERROR( IF((MEJE!$F$9=$T$2),(MEJE!$J$11),0),0)</f>
        <v>0</v>
      </c>
      <c r="Y6" s="70">
        <f>IFERROR( IF((JEVE!$F$9=$T$2),(JEVE!$J$11),0),0)</f>
        <v>0</v>
      </c>
      <c r="Z6" s="70">
        <f>IFERROR( IF((VESA!$F$9=$T$2),(VESA!$J$11),0),0)</f>
        <v>0</v>
      </c>
      <c r="AA6" s="70">
        <f>IFERROR( IF((SADI!$F$9=$T$2),(SADI!$J$11),0),0)</f>
        <v>0</v>
      </c>
      <c r="AB6" s="23"/>
      <c r="AC6" s="17" t="s">
        <v>87</v>
      </c>
      <c r="AD6" s="70">
        <f>IFERROR( IF((DILU!$F$9=$AC$2),(DILU!$J$11),0),0)</f>
        <v>0</v>
      </c>
      <c r="AE6" s="70">
        <f>IFERROR( IF((LUMA!$F$9=$AC$2),(LUMA!$J$11),0),0)</f>
        <v>0</v>
      </c>
      <c r="AF6" s="70">
        <f>IFERROR( IF((MAME!$F$9=$AC$2),(MAME!$J$11),0),0)</f>
        <v>0</v>
      </c>
      <c r="AG6" s="70">
        <f>IFERROR( IF((MEJE!$F$9=$AC$2),(MEJE!$J$11),0),0)</f>
        <v>0</v>
      </c>
      <c r="AH6" s="70">
        <f>IFERROR( IF((JEVE!$F$9=$AC$2),(JEVE!$J$11),0),0)</f>
        <v>0</v>
      </c>
      <c r="AI6" s="70">
        <f>IFERROR( IF((VESA!$F$9=$AC$2),(VESA!$J$11),0),0)</f>
        <v>0</v>
      </c>
      <c r="AJ6" s="70">
        <f>IFERROR( IF((SADI!$F$9=$AC$2),(SADI!$J$11),0),0)</f>
        <v>0</v>
      </c>
      <c r="AK6" s="23"/>
      <c r="AL6" s="17" t="s">
        <v>87</v>
      </c>
      <c r="AM6" s="70">
        <f>IFERROR( IF((DILU!$F$9=$AL$2),(DILU!$J$11),0),0)</f>
        <v>0</v>
      </c>
      <c r="AN6" s="70">
        <f>IFERROR( IF((LUMA!$F$9=$AL$2),(LUMA!$J$11),0),0)</f>
        <v>0</v>
      </c>
      <c r="AO6" s="70">
        <f>IFERROR( IF((MAME!$F$9=$AL$2),(MAME!$J$11),0),0)</f>
        <v>0</v>
      </c>
      <c r="AP6" s="70">
        <f>IFERROR( IF((MEJE!$F$9=$AL$2),(MEJE!$J$11),0),0)</f>
        <v>0</v>
      </c>
      <c r="AQ6" s="70">
        <f>IFERROR( IF((JEVE!$F$9=$AL$2),(JEVE!$J$11),0),0)</f>
        <v>0</v>
      </c>
      <c r="AR6" s="70">
        <f>IFERROR( IF((VESA!$F$9=$AL$2),(VESA!$J$11),0),0)</f>
        <v>0</v>
      </c>
      <c r="AS6" s="70">
        <f>IFERROR( IF((SADI!$F$9=$AL$2),(SADI!$J$11),0),0)</f>
        <v>0</v>
      </c>
      <c r="AT6" s="23"/>
      <c r="AU6" s="23"/>
      <c r="AV6" s="23"/>
      <c r="AW6" s="23"/>
      <c r="AX6" s="23"/>
      <c r="AY6" s="23"/>
      <c r="AZ6" s="23"/>
    </row>
    <row r="7" spans="1:52" ht="10.5" customHeight="1" thickBot="1" x14ac:dyDescent="0.3">
      <c r="A7" s="23"/>
      <c r="B7" s="17" t="s">
        <v>88</v>
      </c>
      <c r="C7" s="71">
        <f>IFERROR( IF((DILU!$F$9=$B$2),(DILU!J12),0),0)</f>
        <v>0</v>
      </c>
      <c r="D7" s="70">
        <f>IFERROR( IF((LUMA!$F$9=$B$2),(LUMA!J12),0),0)</f>
        <v>0</v>
      </c>
      <c r="E7" s="70">
        <f>IFERROR( IF((MAME!$F$9=$B$2),(MAME!J12),0),0)</f>
        <v>0</v>
      </c>
      <c r="F7" s="70">
        <f>IFERROR( IF((MEJE!$F$9=$B$2),(MEJE!J12),0),0)</f>
        <v>0</v>
      </c>
      <c r="G7" s="70">
        <f>IFERROR( IF((JEVE!$F$9=$B$2),(JEVE!J12),0),0)</f>
        <v>0</v>
      </c>
      <c r="H7" s="70">
        <f>IFERROR( IF((VESA!$F$9=$B$2),(VESA!J12),0),0)</f>
        <v>0</v>
      </c>
      <c r="I7" s="70">
        <f>IFERROR( IF((SADI!$F$9=$B$2),(SADI!J12),0),0)</f>
        <v>0</v>
      </c>
      <c r="J7" s="23"/>
      <c r="K7" s="17" t="s">
        <v>88</v>
      </c>
      <c r="L7" s="70">
        <f>IFERROR( IF((DILU!$F$9=$K$2),(DILU!$J$12),0),0)</f>
        <v>0</v>
      </c>
      <c r="M7" s="70">
        <f>IFERROR( IF((LUMA!$F$9=$K$2),(LUMA!$J$12),0),0)</f>
        <v>0</v>
      </c>
      <c r="N7" s="70">
        <f>IFERROR( IF((MAME!$F$9=$K$2),(MAME!$J$12),0),0)</f>
        <v>0</v>
      </c>
      <c r="O7" s="70">
        <f>IFERROR( IF((MEJE!$F$9=$K$2),(MEJE!$J$12),0),0)</f>
        <v>0</v>
      </c>
      <c r="P7" s="70">
        <f>IFERROR( IF((JEVE!$F$9=$K$2),(JEVE!$J$12),0),0)</f>
        <v>0</v>
      </c>
      <c r="Q7" s="70">
        <f>IFERROR( IF((VESA!$F$9=$K$2),(VESA!$J$12),0),0)</f>
        <v>0</v>
      </c>
      <c r="R7" s="70">
        <f>IFERROR( IF((SADI!$F$9=$K$2),(SADI!$J$12),0),0)</f>
        <v>0</v>
      </c>
      <c r="S7" s="23"/>
      <c r="T7" s="17" t="s">
        <v>88</v>
      </c>
      <c r="U7" s="70">
        <f>IFERROR( IF((DILU!$F$9=$T$2),(DILU!$J$12),0),0)</f>
        <v>0</v>
      </c>
      <c r="V7" s="70">
        <f>IFERROR( IF((LUMA!$F$9=$T$2),(LUMA!$J$12),0),0)</f>
        <v>0</v>
      </c>
      <c r="W7" s="70">
        <f>IFERROR( IF((MAME!$F$9=$T$2),(MAME!$J$12),0),0)</f>
        <v>0</v>
      </c>
      <c r="X7" s="70">
        <f>IFERROR( IF((MEJE!$F$9=$T$2),(MEJE!$J$12),0),0)</f>
        <v>0</v>
      </c>
      <c r="Y7" s="70">
        <f>IFERROR( IF((JEVE!$F$9=$T$2),(JEVE!$J$12),0),0)</f>
        <v>0</v>
      </c>
      <c r="Z7" s="70">
        <f>IFERROR( IF((VESA!$F$9=$T$2),(VESA!$J$12),0),0)</f>
        <v>0</v>
      </c>
      <c r="AA7" s="70">
        <f>IFERROR( IF((SADI!$F$9=$T$2),(SADI!$J$12),0),0)</f>
        <v>0</v>
      </c>
      <c r="AB7" s="23"/>
      <c r="AC7" s="17" t="s">
        <v>88</v>
      </c>
      <c r="AD7" s="70">
        <f>IFERROR( IF((DILU!$F$9=$AC$2),(DILU!$J$12),0),0)</f>
        <v>0</v>
      </c>
      <c r="AE7" s="70">
        <f>IFERROR( IF((LUMA!$F$9=$AC$2),(LUMA!$J$12),0),0)</f>
        <v>0</v>
      </c>
      <c r="AF7" s="70">
        <f>IFERROR( IF((MAME!$F$9=$AC$2),(MAME!$J$12),0),0)</f>
        <v>0</v>
      </c>
      <c r="AG7" s="70">
        <f>IFERROR( IF((MEJE!$F$9=$AC$2),(MEJE!$J$12),0),0)</f>
        <v>0</v>
      </c>
      <c r="AH7" s="70">
        <f>IFERROR( IF((JEVE!$F$9=$AC$2),(JEVE!$J$12),0),0)</f>
        <v>0</v>
      </c>
      <c r="AI7" s="70">
        <f>IFERROR( IF((VESA!$F$9=$AC$2),(VESA!$J$12),0),0)</f>
        <v>0</v>
      </c>
      <c r="AJ7" s="70">
        <f>IFERROR( IF((SADI!$F$9=$AC$2),(SADI!$J$12),0),0)</f>
        <v>0</v>
      </c>
      <c r="AK7" s="23"/>
      <c r="AL7" s="17" t="s">
        <v>88</v>
      </c>
      <c r="AM7" s="70">
        <f>IFERROR( IF((DILU!$F$9=$AL$2),(DILU!$J$12),0),0)</f>
        <v>0</v>
      </c>
      <c r="AN7" s="70">
        <f>IFERROR( IF((LUMA!$F$9=$AL$2),(LUMA!$J$12),0),0)</f>
        <v>0</v>
      </c>
      <c r="AO7" s="70">
        <f>IFERROR( IF((MAME!$F$9=$AL$2),(MAME!$J$12),0),0)</f>
        <v>0</v>
      </c>
      <c r="AP7" s="70">
        <f>IFERROR( IF((MEJE!$F$9=$AL$2),(MEJE!$J$12),0),0)</f>
        <v>0</v>
      </c>
      <c r="AQ7" s="70">
        <f>IFERROR( IF((JEVE!$F$9=$AL$2),(JEVE!$J$12),0),0)</f>
        <v>0</v>
      </c>
      <c r="AR7" s="70">
        <f>IFERROR( IF((VESA!$F$9=$AL$2),(VESA!$J$12),0),0)</f>
        <v>0</v>
      </c>
      <c r="AS7" s="70">
        <f>IFERROR( IF((SADI!$F$9=$AL$2),(SADI!$J$12),0),0)</f>
        <v>0</v>
      </c>
      <c r="AT7" s="23"/>
      <c r="AU7" s="23"/>
      <c r="AV7" s="23"/>
      <c r="AW7" s="23"/>
      <c r="AX7" s="23"/>
      <c r="AY7" s="23"/>
      <c r="AZ7" s="23"/>
    </row>
    <row r="8" spans="1:52" ht="10.5" customHeight="1" thickBot="1" x14ac:dyDescent="0.3">
      <c r="A8" s="23"/>
      <c r="B8" s="19"/>
      <c r="C8" s="72"/>
      <c r="D8" s="73"/>
      <c r="E8" s="73"/>
      <c r="F8" s="73"/>
      <c r="G8" s="73"/>
      <c r="H8" s="73"/>
      <c r="I8" s="74"/>
      <c r="J8" s="23"/>
      <c r="K8" s="19"/>
      <c r="L8" s="13"/>
      <c r="M8" s="14"/>
      <c r="N8" s="14"/>
      <c r="O8" s="14"/>
      <c r="P8" s="14"/>
      <c r="Q8" s="14"/>
      <c r="R8" s="15"/>
      <c r="S8" s="23"/>
      <c r="T8" s="19"/>
      <c r="U8" s="13"/>
      <c r="V8" s="14"/>
      <c r="W8" s="14"/>
      <c r="X8" s="14"/>
      <c r="Y8" s="14"/>
      <c r="Z8" s="14"/>
      <c r="AA8" s="15"/>
      <c r="AB8" s="23"/>
      <c r="AC8" s="19"/>
      <c r="AD8" s="13"/>
      <c r="AE8" s="14"/>
      <c r="AF8" s="14"/>
      <c r="AG8" s="14"/>
      <c r="AH8" s="14"/>
      <c r="AI8" s="14"/>
      <c r="AJ8" s="15"/>
      <c r="AK8" s="23"/>
      <c r="AL8" s="19"/>
      <c r="AM8" s="13"/>
      <c r="AN8" s="14"/>
      <c r="AO8" s="14"/>
      <c r="AP8" s="14"/>
      <c r="AQ8" s="14"/>
      <c r="AR8" s="14"/>
      <c r="AS8" s="15"/>
      <c r="AT8" s="23"/>
      <c r="AU8" s="23"/>
      <c r="AV8" s="23"/>
      <c r="AW8" s="23"/>
      <c r="AX8" s="23"/>
      <c r="AY8" s="23"/>
      <c r="AZ8" s="23"/>
    </row>
    <row r="9" spans="1:52" ht="10.5" customHeight="1" thickBot="1" x14ac:dyDescent="0.3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</row>
    <row r="10" spans="1:52" ht="15.75" thickBot="1" x14ac:dyDescent="0.3">
      <c r="A10" s="23"/>
      <c r="B10" s="12">
        <v>2</v>
      </c>
      <c r="C10" s="20" t="s">
        <v>89</v>
      </c>
      <c r="D10" s="17" t="s">
        <v>90</v>
      </c>
      <c r="E10" s="21" t="s">
        <v>91</v>
      </c>
      <c r="F10" s="17" t="s">
        <v>92</v>
      </c>
      <c r="G10" s="21" t="s">
        <v>93</v>
      </c>
      <c r="H10" s="17" t="s">
        <v>94</v>
      </c>
      <c r="I10" s="22" t="s">
        <v>95</v>
      </c>
      <c r="J10" s="23"/>
      <c r="K10" s="12">
        <v>13</v>
      </c>
      <c r="L10" s="20" t="s">
        <v>89</v>
      </c>
      <c r="M10" s="17" t="s">
        <v>90</v>
      </c>
      <c r="N10" s="21" t="s">
        <v>91</v>
      </c>
      <c r="O10" s="17" t="s">
        <v>92</v>
      </c>
      <c r="P10" s="21" t="s">
        <v>93</v>
      </c>
      <c r="Q10" s="17" t="s">
        <v>94</v>
      </c>
      <c r="R10" s="22" t="s">
        <v>95</v>
      </c>
      <c r="S10" s="23"/>
      <c r="T10" s="12">
        <v>24</v>
      </c>
      <c r="U10" s="20" t="s">
        <v>89</v>
      </c>
      <c r="V10" s="17" t="s">
        <v>90</v>
      </c>
      <c r="W10" s="21" t="s">
        <v>91</v>
      </c>
      <c r="X10" s="17" t="s">
        <v>92</v>
      </c>
      <c r="Y10" s="21" t="s">
        <v>93</v>
      </c>
      <c r="Z10" s="17" t="s">
        <v>94</v>
      </c>
      <c r="AA10" s="22" t="s">
        <v>95</v>
      </c>
      <c r="AB10" s="23"/>
      <c r="AC10" s="12">
        <v>34</v>
      </c>
      <c r="AD10" s="20" t="s">
        <v>89</v>
      </c>
      <c r="AE10" s="17" t="s">
        <v>90</v>
      </c>
      <c r="AF10" s="21" t="s">
        <v>91</v>
      </c>
      <c r="AG10" s="17" t="s">
        <v>92</v>
      </c>
      <c r="AH10" s="21" t="s">
        <v>93</v>
      </c>
      <c r="AI10" s="17" t="s">
        <v>94</v>
      </c>
      <c r="AJ10" s="22" t="s">
        <v>95</v>
      </c>
      <c r="AK10" s="23"/>
      <c r="AL10" s="12">
        <v>44</v>
      </c>
      <c r="AM10" s="20" t="s">
        <v>89</v>
      </c>
      <c r="AN10" s="17" t="s">
        <v>90</v>
      </c>
      <c r="AO10" s="21" t="s">
        <v>91</v>
      </c>
      <c r="AP10" s="17" t="s">
        <v>92</v>
      </c>
      <c r="AQ10" s="21" t="s">
        <v>93</v>
      </c>
      <c r="AR10" s="17" t="s">
        <v>94</v>
      </c>
      <c r="AS10" s="22" t="s">
        <v>95</v>
      </c>
      <c r="AT10" s="23"/>
      <c r="AU10" s="23"/>
      <c r="AV10" s="23"/>
      <c r="AW10" s="23"/>
      <c r="AX10" s="23"/>
      <c r="AY10" s="23"/>
      <c r="AZ10" s="23"/>
    </row>
    <row r="11" spans="1:52" ht="10.5" customHeight="1" thickBot="1" x14ac:dyDescent="0.3">
      <c r="A11" s="23"/>
      <c r="B11" s="16" t="s">
        <v>20</v>
      </c>
      <c r="C11" s="70">
        <f>IFERROR( IF((DILU!$F$9=$B$10),(DILU!$J$8),0),0)</f>
        <v>0</v>
      </c>
      <c r="D11" s="70">
        <f>IFERROR( IF((LUMA!$F$9=$B$10),(LUMA!$J$8),0),0)</f>
        <v>0</v>
      </c>
      <c r="E11" s="70">
        <f>IFERROR( IF((MAME!$F$9=$B$10),(MAME!$J$8),0),0)</f>
        <v>0</v>
      </c>
      <c r="F11" s="70">
        <f>IFERROR( IF((MEJE!$F$9=$B$10),(MEJE!$J$8),0),0)</f>
        <v>0</v>
      </c>
      <c r="G11" s="70">
        <f>IFERROR( IF((JEVE!$F$9=$B$10),(JEVE!$J$8),0),0)</f>
        <v>0</v>
      </c>
      <c r="H11" s="70">
        <f>IFERROR( IF((VESA!$F$9=$B$10),(VESA!$J$8),0),0)</f>
        <v>0</v>
      </c>
      <c r="I11" s="70">
        <f>IFERROR( IF((SADI!$F$9=$B$10),(SADI!$J$8),0),0)</f>
        <v>0</v>
      </c>
      <c r="J11" s="23"/>
      <c r="K11" s="16" t="s">
        <v>20</v>
      </c>
      <c r="L11" s="70">
        <f>IFERROR( IF((DILU!$F$9=$K$10),(DILU!$J$8),0),0)</f>
        <v>0</v>
      </c>
      <c r="M11" s="70">
        <f>IFERROR( IF((LUMA!$F$9=$K$10),(LUMA!$J$8),0),0)</f>
        <v>0</v>
      </c>
      <c r="N11" s="70">
        <f>IFERROR( IF((MAME!$F$9=$K$10),(MAME!$J$8),0),0)</f>
        <v>0</v>
      </c>
      <c r="O11" s="70">
        <f>IFERROR( IF((MEJE!$F$9=$K$10),(MEJE!$J$8),0),0)</f>
        <v>0</v>
      </c>
      <c r="P11" s="70">
        <f>IFERROR( IF((JEVE!$F$9=$K$10),(JEVE!$J$8),0),0)</f>
        <v>0</v>
      </c>
      <c r="Q11" s="70">
        <f>IFERROR( IF((VESA!$F$9=$K$10),(VESA!$J$8),0),0)</f>
        <v>0</v>
      </c>
      <c r="R11" s="70">
        <f>IFERROR( IF((SADI!$F$9=$K$10),(SADI!$J$8),0),0)</f>
        <v>0</v>
      </c>
      <c r="S11" s="23"/>
      <c r="T11" s="16" t="s">
        <v>20</v>
      </c>
      <c r="U11" s="70">
        <f>IFERROR( IF((DILU!$F$9=$T$10),(DILU!$J$8),0),0)</f>
        <v>0</v>
      </c>
      <c r="V11" s="70">
        <f>IFERROR( IF((LUMA!$F$9=$T$10),(LUMA!$J$8),0),0)</f>
        <v>0</v>
      </c>
      <c r="W11" s="70">
        <f>IFERROR( IF((MAME!$F$9=$T$10),(MAME!$J$8),0),0)</f>
        <v>0</v>
      </c>
      <c r="X11" s="70">
        <f>IFERROR( IF((MEJE!$F$9=$T$10),(MEJE!$J$8),0),0)</f>
        <v>0</v>
      </c>
      <c r="Y11" s="70">
        <f>IFERROR( IF((JEVE!$F$9=$T$10),(JEVE!$J$8),0),0)</f>
        <v>0</v>
      </c>
      <c r="Z11" s="70">
        <f>IFERROR( IF((VESA!$F$9=$T$10),(VESA!$J$8),0),0)</f>
        <v>0</v>
      </c>
      <c r="AA11" s="70">
        <f>IFERROR( IF((SADI!$F$9=$T$10),(SADI!$J$8),0),0)</f>
        <v>0</v>
      </c>
      <c r="AB11" s="23"/>
      <c r="AC11" s="16" t="s">
        <v>20</v>
      </c>
      <c r="AD11" s="70">
        <f>IFERROR( IF((DILU!$F$9=$AC$10),(DILU!$J$8),0),0)</f>
        <v>0</v>
      </c>
      <c r="AE11" s="70">
        <f>IFERROR( IF((LUMA!$F$9=$AC$10),(LUMA!$J$8),0),0)</f>
        <v>0</v>
      </c>
      <c r="AF11" s="70">
        <f>IFERROR( IF((MAME!$F$9=$AC$10),(MAME!$J$8),0),0)</f>
        <v>0</v>
      </c>
      <c r="AG11" s="70">
        <f>IFERROR( IF((MEJE!$F$9=$AC$10),(MEJE!$J$8),0),0)</f>
        <v>0</v>
      </c>
      <c r="AH11" s="70">
        <f>IFERROR( IF((JEVE!$F$9=$AC$10),(JEVE!$J$8),0),0)</f>
        <v>0</v>
      </c>
      <c r="AI11" s="70">
        <f>IFERROR( IF((VESA!$F$9=$AC$10),(VESA!$J$8),0),0)</f>
        <v>0</v>
      </c>
      <c r="AJ11" s="70">
        <f>IFERROR( IF((SADI!$F$9=$AC$10),(SADI!$J$8),0),0)</f>
        <v>0</v>
      </c>
      <c r="AK11" s="23"/>
      <c r="AL11" s="16" t="s">
        <v>20</v>
      </c>
      <c r="AM11" s="70">
        <f>IFERROR( IF((DILU!$F$9=$AL$10),(DILU!$J$8),0),0)</f>
        <v>0</v>
      </c>
      <c r="AN11" s="70">
        <f>IFERROR( IF((LUMA!$F$9=$AL$10),(LUMA!$J$8),0),0)</f>
        <v>0</v>
      </c>
      <c r="AO11" s="70">
        <f>IFERROR( IF((MAME!$F$9=$AL$10),(MAME!$J$8),0),0)</f>
        <v>0</v>
      </c>
      <c r="AP11" s="70">
        <f>IFERROR( IF((MEJE!$F$9=$AL$10),(MEJE!$J$8),0),0)</f>
        <v>0</v>
      </c>
      <c r="AQ11" s="70">
        <f>IFERROR( IF((JEVE!$F$9=$AL$10),(JEVE!$J$8),0),0)</f>
        <v>0</v>
      </c>
      <c r="AR11" s="70">
        <f>IFERROR( IF((VESA!$F$9=$AL$10),(VESA!$J$8),0),0)</f>
        <v>0</v>
      </c>
      <c r="AS11" s="70">
        <f>IFERROR( IF((SADI!$F$9=$AL$10),(SADI!$J$8),0),0)</f>
        <v>0</v>
      </c>
      <c r="AT11" s="23"/>
      <c r="AU11" s="23"/>
      <c r="AV11" s="23"/>
      <c r="AW11" s="23"/>
      <c r="AX11" s="23"/>
      <c r="AY11" s="23"/>
      <c r="AZ11" s="23"/>
    </row>
    <row r="12" spans="1:52" ht="10.5" customHeight="1" thickBot="1" x14ac:dyDescent="0.3">
      <c r="A12" s="23"/>
      <c r="B12" s="17" t="s">
        <v>85</v>
      </c>
      <c r="C12" s="70">
        <f>IFERROR( IF((DILU!$F$9=$B$10),(DILU!$J$9),0),0)</f>
        <v>0</v>
      </c>
      <c r="D12" s="70">
        <f>IFERROR( IF((LUMA!$F$9=$B$10),(LUMA!$J$9),0),0)</f>
        <v>0</v>
      </c>
      <c r="E12" s="70">
        <f>IFERROR( IF((MAME!$F$9=$B$10),(MAME!$J$9),0),0)</f>
        <v>0</v>
      </c>
      <c r="F12" s="70">
        <f>IFERROR( IF((MEJE!$F$9=$B$10),(MEJE!$J$9),0),0)</f>
        <v>0</v>
      </c>
      <c r="G12" s="70">
        <f>IFERROR( IF((JEVE!$F$9=$B$10),(JEVE!$J$9),0),0)</f>
        <v>0</v>
      </c>
      <c r="H12" s="70">
        <f>IFERROR( IF((VESA!$F$9=$B$10),(VESA!$J$9),0),0)</f>
        <v>0</v>
      </c>
      <c r="I12" s="70">
        <f>IFERROR( IF((SADI!$F$9=$B$10),(SADI!$J$9),0),0)</f>
        <v>0</v>
      </c>
      <c r="J12" s="23"/>
      <c r="K12" s="17" t="s">
        <v>85</v>
      </c>
      <c r="L12" s="70">
        <f>IFERROR( IF((DILU!$F$9=$K$10),(DILU!$J$9),0),0)</f>
        <v>0</v>
      </c>
      <c r="M12" s="70">
        <f>IFERROR( IF((LUMA!$F$9=$K$10),(LUMA!$J$9),0),0)</f>
        <v>0</v>
      </c>
      <c r="N12" s="70">
        <f>IFERROR( IF((MAME!$F$9=$K$10),(MAME!$J$9),0),0)</f>
        <v>0</v>
      </c>
      <c r="O12" s="70">
        <f>IFERROR( IF((MEJE!$F$9=$K$10),(MEJE!$J$9),0),0)</f>
        <v>0</v>
      </c>
      <c r="P12" s="70">
        <f>IFERROR( IF((JEVE!$F$9=$K$10),(JEVE!$J$9),0),0)</f>
        <v>0</v>
      </c>
      <c r="Q12" s="70">
        <f>IFERROR( IF((VESA!$F$9=$K$10),(VESA!$J$9),0),0)</f>
        <v>0</v>
      </c>
      <c r="R12" s="70">
        <f>IFERROR( IF((SADI!$F$9=$K$10),(SADI!$J$9),0),0)</f>
        <v>0</v>
      </c>
      <c r="S12" s="23"/>
      <c r="T12" s="17" t="s">
        <v>85</v>
      </c>
      <c r="U12" s="70">
        <f>IFERROR( IF((DILU!$F$9=$T$10),(DILU!$J$9),0),0)</f>
        <v>0</v>
      </c>
      <c r="V12" s="70">
        <f>IFERROR( IF((LUMA!$F$9=$T$10),(LUMA!$J$9),0),0)</f>
        <v>0</v>
      </c>
      <c r="W12" s="70">
        <f>IFERROR( IF((MAME!$F$9=$T$10),(MAME!$J$9),0),0)</f>
        <v>0</v>
      </c>
      <c r="X12" s="70">
        <f>IFERROR( IF((MEJE!$F$9=$T$10),(MEJE!$J$9),0),0)</f>
        <v>0</v>
      </c>
      <c r="Y12" s="70">
        <f>IFERROR( IF((JEVE!$F$9=$T$10),(JEVE!$J$9),0),0)</f>
        <v>0</v>
      </c>
      <c r="Z12" s="70">
        <f>IFERROR( IF((VESA!$F$9=$T$10),(VESA!$J$9),0),0)</f>
        <v>0</v>
      </c>
      <c r="AA12" s="70">
        <f>IFERROR( IF((SADI!$F$9=$T$10),(SADI!$J$9),0),0)</f>
        <v>0</v>
      </c>
      <c r="AB12" s="23"/>
      <c r="AC12" s="17" t="s">
        <v>85</v>
      </c>
      <c r="AD12" s="70">
        <f>IFERROR( IF((DILU!$F$9=$AC$10),(DILU!$J$9),0),0)</f>
        <v>0</v>
      </c>
      <c r="AE12" s="70">
        <f>IFERROR( IF((LUMA!$F$9=$AC$10),(LUMA!$J$9),0),0)</f>
        <v>0</v>
      </c>
      <c r="AF12" s="70">
        <f>IFERROR( IF((MAME!$F$9=$AC$10),(MAME!$J$9),0),0)</f>
        <v>0</v>
      </c>
      <c r="AG12" s="70">
        <f>IFERROR( IF((MEJE!$F$9=$AC$10),(MEJE!$J$9),0),0)</f>
        <v>0</v>
      </c>
      <c r="AH12" s="70">
        <f>IFERROR( IF((JEVE!$F$9=$AC$10),(JEVE!$J$9),0),0)</f>
        <v>0</v>
      </c>
      <c r="AI12" s="70">
        <f>IFERROR( IF((VESA!$F$9=$AC$10),(VESA!$J$9),0),0)</f>
        <v>0</v>
      </c>
      <c r="AJ12" s="70">
        <f>IFERROR( IF((SADI!$F$9=$AC$10),(SADI!$J$9),0),0)</f>
        <v>0</v>
      </c>
      <c r="AK12" s="23"/>
      <c r="AL12" s="17" t="s">
        <v>85</v>
      </c>
      <c r="AM12" s="70">
        <f>IFERROR( IF((DILU!$F$9=$AL$10),(DILU!$J$9),0),0)</f>
        <v>0</v>
      </c>
      <c r="AN12" s="70">
        <f>IFERROR( IF((LUMA!$F$9=$AL$10),(LUMA!$J$9),0),0)</f>
        <v>0</v>
      </c>
      <c r="AO12" s="70">
        <f>IFERROR( IF((MAME!$F$9=$AL$10),(MAME!$J$9),0),0)</f>
        <v>0</v>
      </c>
      <c r="AP12" s="70">
        <f>IFERROR( IF((MEJE!$F$9=$AL$10),(MEJE!$J$9),0),0)</f>
        <v>0</v>
      </c>
      <c r="AQ12" s="70">
        <f>IFERROR( IF((JEVE!$F$9=$AL$10),(JEVE!$J$9),0),0)</f>
        <v>0</v>
      </c>
      <c r="AR12" s="70">
        <f>IFERROR( IF((VESA!$F$9=$AL$10),(VESA!$J$9),0),0)</f>
        <v>0</v>
      </c>
      <c r="AS12" s="70">
        <f>IFERROR( IF((SADI!$F$9=$AL$10),(SADI!$J$9),0),0)</f>
        <v>0</v>
      </c>
      <c r="AT12" s="23"/>
      <c r="AU12" s="23"/>
      <c r="AV12" s="23"/>
      <c r="AW12" s="23"/>
      <c r="AX12" s="23"/>
      <c r="AY12" s="23"/>
      <c r="AZ12" s="23"/>
    </row>
    <row r="13" spans="1:52" ht="10.5" customHeight="1" thickBot="1" x14ac:dyDescent="0.3">
      <c r="A13" s="23"/>
      <c r="B13" s="18" t="s">
        <v>86</v>
      </c>
      <c r="C13" s="70">
        <f>IFERROR( IF((DILU!$F$9=$B$10),(DILU!$J$10),0),0)</f>
        <v>0</v>
      </c>
      <c r="D13" s="70">
        <f>IFERROR( IF((LUMA!$F$9=$B$10),(LUMA!$J$10),0),0)</f>
        <v>0</v>
      </c>
      <c r="E13" s="70">
        <f>IFERROR( IF((MAME!$F$9=$B$10),(MAME!$J$10),0),0)</f>
        <v>0</v>
      </c>
      <c r="F13" s="70">
        <f>IFERROR( IF((MEJE!$F$9=$B$10),(MEJE!$J$10),0),0)</f>
        <v>0</v>
      </c>
      <c r="G13" s="70">
        <f>IFERROR( IF((JEVE!$F$9=$B$10),(JEVE!$J$10),0),0)</f>
        <v>0</v>
      </c>
      <c r="H13" s="70">
        <f>IFERROR( IF((VESA!$F$9=$B$10),(VESA!$J$10),0),0)</f>
        <v>0</v>
      </c>
      <c r="I13" s="70">
        <f>IFERROR( IF((SADI!$F$9=$B$10),(SADI!$J$10),0),0)</f>
        <v>0</v>
      </c>
      <c r="J13" s="23"/>
      <c r="K13" s="18" t="s">
        <v>86</v>
      </c>
      <c r="L13" s="70">
        <f>IFERROR( IF((DILU!$F$9=$K$10),(DILU!$J$10),0),0)</f>
        <v>0</v>
      </c>
      <c r="M13" s="70">
        <f>IFERROR( IF((LUMA!$F$9=$K$10),(LUMA!$J$10),0),0)</f>
        <v>0</v>
      </c>
      <c r="N13" s="70">
        <f>IFERROR( IF((MAME!$F$9=$K$10),(MAME!$J$10),0),0)</f>
        <v>0</v>
      </c>
      <c r="O13" s="70">
        <f>IFERROR( IF((MEJE!$F$9=$K$10),(MEJE!$J$10),0),0)</f>
        <v>0</v>
      </c>
      <c r="P13" s="70">
        <f>IFERROR( IF((JEVE!$F$9=$K$10),(JEVE!$J$10),0),0)</f>
        <v>0</v>
      </c>
      <c r="Q13" s="70">
        <f>IFERROR( IF((VESA!$F$9=$K$10),(VESA!$J$10),0),0)</f>
        <v>0</v>
      </c>
      <c r="R13" s="70">
        <f>IFERROR( IF((SADI!$F$9=$K$10),(SADI!$J$10),0),0)</f>
        <v>0</v>
      </c>
      <c r="S13" s="23"/>
      <c r="T13" s="18" t="s">
        <v>86</v>
      </c>
      <c r="U13" s="70">
        <f>IFERROR( IF((DILU!$F$9=$T$10),(DILU!$J$10),0),0)</f>
        <v>0</v>
      </c>
      <c r="V13" s="70">
        <f>IFERROR( IF((LUMA!$F$9=$T$10),(LUMA!$J$10),0),0)</f>
        <v>0</v>
      </c>
      <c r="W13" s="70">
        <f>IFERROR( IF((MAME!$F$9=$T$10),(MAME!$J$10),0),0)</f>
        <v>0</v>
      </c>
      <c r="X13" s="70">
        <f>IFERROR( IF((MEJE!$F$9=$T$10),(MEJE!$J$10),0),0)</f>
        <v>0</v>
      </c>
      <c r="Y13" s="70">
        <f>IFERROR( IF((JEVE!$F$9=$T$10),(JEVE!$J$10),0),0)</f>
        <v>0</v>
      </c>
      <c r="Z13" s="70">
        <f>IFERROR( IF((VESA!$F$9=$T$10),(VESA!$J$10),0),0)</f>
        <v>0</v>
      </c>
      <c r="AA13" s="70">
        <f>IFERROR( IF((SADI!$F$9=$T$10),(SADI!$J$10),0),0)</f>
        <v>0</v>
      </c>
      <c r="AB13" s="23"/>
      <c r="AC13" s="18" t="s">
        <v>86</v>
      </c>
      <c r="AD13" s="70">
        <f>IFERROR( IF((DILU!$F$9=$AC$10),(DILU!$J$10),0),0)</f>
        <v>0</v>
      </c>
      <c r="AE13" s="70">
        <f>IFERROR( IF((LUMA!$F$9=$AC$10),(LUMA!$J$10),0),0)</f>
        <v>0</v>
      </c>
      <c r="AF13" s="70">
        <f>IFERROR( IF((MAME!$F$9=$AC$10),(MAME!$J$10),0),0)</f>
        <v>0</v>
      </c>
      <c r="AG13" s="70">
        <f>IFERROR( IF((MEJE!$F$9=$AC$10),(MEJE!$J$10),0),0)</f>
        <v>0</v>
      </c>
      <c r="AH13" s="70">
        <f>IFERROR( IF((JEVE!$F$9=$AC$10),(JEVE!$J$10),0),0)</f>
        <v>0</v>
      </c>
      <c r="AI13" s="70">
        <f>IFERROR( IF((VESA!$F$9=$AC$10),(VESA!$J$10),0),0)</f>
        <v>0</v>
      </c>
      <c r="AJ13" s="70">
        <f>IFERROR( IF((SADI!$F$9=$AC$10),(SADI!$J$10),0),0)</f>
        <v>0</v>
      </c>
      <c r="AK13" s="23"/>
      <c r="AL13" s="18" t="s">
        <v>86</v>
      </c>
      <c r="AM13" s="70">
        <f>IFERROR( IF((DILU!$F$9=$AL$10),(DILU!$J$10),0),0)</f>
        <v>0</v>
      </c>
      <c r="AN13" s="70">
        <f>IFERROR( IF((LUMA!$F$9=$AL$10),(LUMA!$J$10),0),0)</f>
        <v>0</v>
      </c>
      <c r="AO13" s="70">
        <f>IFERROR( IF((MAME!$F$9=$AL$10),(MAME!$J$10),0),0)</f>
        <v>0</v>
      </c>
      <c r="AP13" s="70">
        <f>IFERROR( IF((MEJE!$F$9=$AL$10),(MEJE!$J$10),0),0)</f>
        <v>0</v>
      </c>
      <c r="AQ13" s="70">
        <f>IFERROR( IF((JEVE!$F$9=$AL$10),(JEVE!$J$10),0),0)</f>
        <v>0</v>
      </c>
      <c r="AR13" s="70">
        <f>IFERROR( IF((VESA!$F$9=$AL$10),(VESA!$J$10),0),0)</f>
        <v>0</v>
      </c>
      <c r="AS13" s="70">
        <f>IFERROR( IF((SADI!$F$9=$AL$10),(SADI!$J$10),0),0)</f>
        <v>0</v>
      </c>
      <c r="AT13" s="23"/>
      <c r="AU13" s="23"/>
      <c r="AV13" s="23"/>
      <c r="AW13" s="23"/>
      <c r="AX13" s="23"/>
      <c r="AY13" s="23"/>
      <c r="AZ13" s="23"/>
    </row>
    <row r="14" spans="1:52" ht="10.5" customHeight="1" thickBot="1" x14ac:dyDescent="0.3">
      <c r="A14" s="23"/>
      <c r="B14" s="17" t="s">
        <v>87</v>
      </c>
      <c r="C14" s="70">
        <f>IFERROR( IF((DILU!$F$9=$B$10),(DILU!$J$11),0),0)</f>
        <v>0</v>
      </c>
      <c r="D14" s="70">
        <f>IFERROR( IF((LUMA!$F$9=$B$10),(LUMA!$J$11),0),0)</f>
        <v>0</v>
      </c>
      <c r="E14" s="70">
        <f>IFERROR( IF((MAME!$F$9=$B$10),(MAME!$J$11),0),0)</f>
        <v>0</v>
      </c>
      <c r="F14" s="70">
        <f>IFERROR( IF((MEJE!$F$9=$B$10),(MEJE!$J$11),0),0)</f>
        <v>0</v>
      </c>
      <c r="G14" s="70">
        <f>IFERROR( IF((JEVE!$F$9=$B$10),(JEVE!$J$11),0),0)</f>
        <v>0</v>
      </c>
      <c r="H14" s="70">
        <f>IFERROR( IF((VESA!$F$9=$B$10),(VESA!$J$11),0),0)</f>
        <v>0</v>
      </c>
      <c r="I14" s="70">
        <f>IFERROR( IF((SADI!$F$9=$B$10),(SADI!$J$11),0),0)</f>
        <v>0</v>
      </c>
      <c r="J14" s="23"/>
      <c r="K14" s="17" t="s">
        <v>87</v>
      </c>
      <c r="L14" s="70">
        <f>IFERROR( IF((DILU!$F$9=$K$10),(DILU!$J$11),0),0)</f>
        <v>0</v>
      </c>
      <c r="M14" s="70">
        <f>IFERROR( IF((LUMA!$F$9=$K$10),(LUMA!$J$11),0),0)</f>
        <v>0</v>
      </c>
      <c r="N14" s="70">
        <f>IFERROR( IF((MAME!$F$9=$K$10),(MAME!$J$11),0),0)</f>
        <v>0</v>
      </c>
      <c r="O14" s="70">
        <f>IFERROR( IF((MEJE!$F$9=$K$10),(MEJE!$J$11),0),0)</f>
        <v>0</v>
      </c>
      <c r="P14" s="70">
        <f>IFERROR( IF((JEVE!$F$9=$K$10),(JEVE!$J$11),0),0)</f>
        <v>0</v>
      </c>
      <c r="Q14" s="70">
        <f>IFERROR( IF((VESA!$F$9=$K$10),(VESA!$J$11),0),0)</f>
        <v>0</v>
      </c>
      <c r="R14" s="70">
        <f>IFERROR( IF((SADI!$F$9=$K$10),(SADI!$J$11),0),0)</f>
        <v>0</v>
      </c>
      <c r="S14" s="23"/>
      <c r="T14" s="17" t="s">
        <v>87</v>
      </c>
      <c r="U14" s="70">
        <f>IFERROR( IF((DILU!$F$9=$T$10),(DILU!$J$11),0),0)</f>
        <v>0</v>
      </c>
      <c r="V14" s="70">
        <f>IFERROR( IF((LUMA!$F$9=$T$10),(LUMA!$J$11),0),0)</f>
        <v>0</v>
      </c>
      <c r="W14" s="70">
        <f>IFERROR( IF((MAME!$F$9=$T$10),(MAME!$J$11),0),0)</f>
        <v>0</v>
      </c>
      <c r="X14" s="70">
        <f>IFERROR( IF((MEJE!$F$9=$T$10),(MEJE!$J$11),0),0)</f>
        <v>0</v>
      </c>
      <c r="Y14" s="70">
        <f>IFERROR( IF((JEVE!$F$9=$T$10),(JEVE!$J$11),0),0)</f>
        <v>0</v>
      </c>
      <c r="Z14" s="70">
        <f>IFERROR( IF((VESA!$F$9=$T$10),(VESA!$J$11),0),0)</f>
        <v>0</v>
      </c>
      <c r="AA14" s="70">
        <f>IFERROR( IF((SADI!$F$9=$T$10),(SADI!$J$11),0),0)</f>
        <v>0</v>
      </c>
      <c r="AB14" s="23"/>
      <c r="AC14" s="17" t="s">
        <v>87</v>
      </c>
      <c r="AD14" s="70">
        <f>IFERROR( IF((DILU!$F$9=$AC$10),(DILU!$J$11),0),0)</f>
        <v>0</v>
      </c>
      <c r="AE14" s="70">
        <f>IFERROR( IF((LUMA!$F$9=$AC$10),(LUMA!$J$11),0),0)</f>
        <v>0</v>
      </c>
      <c r="AF14" s="70">
        <f>IFERROR( IF((MAME!$F$9=$AC$10),(MAME!$J$11),0),0)</f>
        <v>0</v>
      </c>
      <c r="AG14" s="70">
        <f>IFERROR( IF((MEJE!$F$9=$AC$10),(MEJE!$J$11),0),0)</f>
        <v>0</v>
      </c>
      <c r="AH14" s="70">
        <f>IFERROR( IF((JEVE!$F$9=$AC$10),(JEVE!$J$11),0),0)</f>
        <v>0</v>
      </c>
      <c r="AI14" s="70">
        <f>IFERROR( IF((VESA!$F$9=$AC$10),(VESA!$J$11),0),0)</f>
        <v>0</v>
      </c>
      <c r="AJ14" s="70">
        <f>IFERROR( IF((SADI!$F$9=$AC$10),(SADI!$J$11),0),0)</f>
        <v>0</v>
      </c>
      <c r="AK14" s="23"/>
      <c r="AL14" s="17" t="s">
        <v>87</v>
      </c>
      <c r="AM14" s="70">
        <f>IFERROR( IF((DILU!$F$9=$AL$10),(DILU!$J$11),0),0)</f>
        <v>0</v>
      </c>
      <c r="AN14" s="70">
        <f>IFERROR( IF((LUMA!$F$9=$AL$10),(LUMA!$J$11),0),0)</f>
        <v>0</v>
      </c>
      <c r="AO14" s="70">
        <f>IFERROR( IF((MAME!$F$9=$AL$10),(MAME!$J$11),0),0)</f>
        <v>0</v>
      </c>
      <c r="AP14" s="70">
        <f>IFERROR( IF((MEJE!$F$9=$AL$10),(MEJE!$J$11),0),0)</f>
        <v>0</v>
      </c>
      <c r="AQ14" s="70">
        <f>IFERROR( IF((JEVE!$F$9=$AL$10),(JEVE!$J$11),0),0)</f>
        <v>0</v>
      </c>
      <c r="AR14" s="70">
        <f>IFERROR( IF((VESA!$F$9=$AL$10),(VESA!$J$11),0),0)</f>
        <v>0</v>
      </c>
      <c r="AS14" s="70">
        <f>IFERROR( IF((SADI!$F$9=$AL$10),(SADI!$J$11),0),0)</f>
        <v>0</v>
      </c>
      <c r="AT14" s="23"/>
      <c r="AU14" s="23"/>
      <c r="AV14" s="23"/>
      <c r="AW14" s="23"/>
      <c r="AX14" s="23"/>
      <c r="AY14" s="23"/>
      <c r="AZ14" s="23"/>
    </row>
    <row r="15" spans="1:52" ht="10.5" customHeight="1" thickBot="1" x14ac:dyDescent="0.3">
      <c r="A15" s="23"/>
      <c r="B15" s="17" t="s">
        <v>88</v>
      </c>
      <c r="C15" s="70">
        <f>IFERROR( IF((DILU!$F$9=$B$10),(DILU!$J$12),0),0)</f>
        <v>0</v>
      </c>
      <c r="D15" s="70">
        <f>IFERROR( IF((LUMA!$F$9=$B$10),(LUMA!$J$12),0),0)</f>
        <v>0</v>
      </c>
      <c r="E15" s="70">
        <f>IFERROR( IF((MAME!$F$9=$B$10),(MAME!$J$12),0),0)</f>
        <v>0</v>
      </c>
      <c r="F15" s="70">
        <f>IFERROR( IF((MEJE!$F$9=$B$10),(MEJE!$J$12),0),0)</f>
        <v>0</v>
      </c>
      <c r="G15" s="70">
        <f>IFERROR( IF((JEVE!$F$9=$B$10),(JEVE!$J$12),0),0)</f>
        <v>0</v>
      </c>
      <c r="H15" s="70">
        <f>IFERROR( IF((VESA!$F$9=$B$10),(VESA!$J$12),0),0)</f>
        <v>0</v>
      </c>
      <c r="I15" s="70">
        <f>IFERROR( IF((SADI!$F$9=$B$10),(SADI!$J$12),0),0)</f>
        <v>0</v>
      </c>
      <c r="J15" s="23"/>
      <c r="K15" s="17" t="s">
        <v>88</v>
      </c>
      <c r="L15" s="70">
        <f>IFERROR( IF((DILU!$F$9=$K$10),(DILU!$J$12),0),0)</f>
        <v>0</v>
      </c>
      <c r="M15" s="70">
        <f>IFERROR( IF((LUMA!$F$9=$K$10),(LUMA!$J$12),0),0)</f>
        <v>0</v>
      </c>
      <c r="N15" s="70">
        <f>IFERROR( IF((MAME!$F$9=$K$10),(MAME!$J$12),0),0)</f>
        <v>0</v>
      </c>
      <c r="O15" s="70">
        <f>IFERROR( IF((MEJE!$F$9=$K$10),(MEJE!$J$12),0),0)</f>
        <v>0</v>
      </c>
      <c r="P15" s="70">
        <f>IFERROR( IF((JEVE!$F$9=$K$10),(JEVE!$J$12),0),0)</f>
        <v>0</v>
      </c>
      <c r="Q15" s="70">
        <f>IFERROR( IF((VESA!$F$9=$K$10),(VESA!$J$12),0),0)</f>
        <v>0</v>
      </c>
      <c r="R15" s="70">
        <f>IFERROR( IF((SADI!$F$9=$K$10),(SADI!$J$12),0),0)</f>
        <v>0</v>
      </c>
      <c r="S15" s="23"/>
      <c r="T15" s="17" t="s">
        <v>88</v>
      </c>
      <c r="U15" s="70">
        <f>IFERROR( IF((DILU!$F$9=$T$10),(DILU!$J$12),0),0)</f>
        <v>0</v>
      </c>
      <c r="V15" s="70">
        <f>IFERROR( IF((LUMA!$F$9=$T$10),(LUMA!$J$12),0),0)</f>
        <v>0</v>
      </c>
      <c r="W15" s="70">
        <f>IFERROR( IF((MAME!$F$9=$T$10),(MAME!$J$12),0),0)</f>
        <v>0</v>
      </c>
      <c r="X15" s="70">
        <f>IFERROR( IF((MEJE!$F$9=$T$10),(MEJE!$J$12),0),0)</f>
        <v>0</v>
      </c>
      <c r="Y15" s="70">
        <f>IFERROR( IF((JEVE!$F$9=$T$10),(JEVE!$J$12),0),0)</f>
        <v>0</v>
      </c>
      <c r="Z15" s="70">
        <f>IFERROR( IF((VESA!$F$9=$T$10),(VESA!$J$12),0),0)</f>
        <v>0</v>
      </c>
      <c r="AA15" s="70">
        <f>IFERROR( IF((SADI!$F$9=$T$10),(SADI!$J$12),0),0)</f>
        <v>0</v>
      </c>
      <c r="AB15" s="23"/>
      <c r="AC15" s="17" t="s">
        <v>88</v>
      </c>
      <c r="AD15" s="70">
        <f>IFERROR( IF((DILU!$F$9=$AC$10),(DILU!$J$12),0),0)</f>
        <v>0</v>
      </c>
      <c r="AE15" s="70">
        <f>IFERROR( IF((LUMA!$F$9=$AC$10),(LUMA!$J$12),0),0)</f>
        <v>0</v>
      </c>
      <c r="AF15" s="70">
        <f>IFERROR( IF((MAME!$F$9=$AC$10),(MAME!$J$12),0),0)</f>
        <v>0</v>
      </c>
      <c r="AG15" s="70">
        <f>IFERROR( IF((MEJE!$F$9=$AC$10),(MEJE!$J$12),0),0)</f>
        <v>0</v>
      </c>
      <c r="AH15" s="70">
        <f>IFERROR( IF((JEVE!$F$9=$AC$10),(JEVE!$J$12),0),0)</f>
        <v>0</v>
      </c>
      <c r="AI15" s="70">
        <f>IFERROR( IF((VESA!$F$9=$AC$10),(VESA!$J$12),0),0)</f>
        <v>0</v>
      </c>
      <c r="AJ15" s="70">
        <f>IFERROR( IF((SADI!$F$9=$AC$10),(SADI!$J$12),0),0)</f>
        <v>0</v>
      </c>
      <c r="AK15" s="23"/>
      <c r="AL15" s="17" t="s">
        <v>88</v>
      </c>
      <c r="AM15" s="70">
        <f>IFERROR( IF((DILU!$F$9=$AL$10),(DILU!$J$12),0),0)</f>
        <v>0</v>
      </c>
      <c r="AN15" s="70">
        <f>IFERROR( IF((LUMA!$F$9=$AL$10),(LUMA!$J$12),0),0)</f>
        <v>0</v>
      </c>
      <c r="AO15" s="70">
        <f>IFERROR( IF((MAME!$F$9=$AL$10),(MAME!$J$12),0),0)</f>
        <v>0</v>
      </c>
      <c r="AP15" s="70">
        <f>IFERROR( IF((MEJE!$F$9=$AL$10),(MEJE!$J$12),0),0)</f>
        <v>0</v>
      </c>
      <c r="AQ15" s="70">
        <f>IFERROR( IF((JEVE!$F$9=$AL$10),(JEVE!$J$12),0),0)</f>
        <v>0</v>
      </c>
      <c r="AR15" s="70">
        <f>IFERROR( IF((VESA!$F$9=$AL$10),(VESA!$J$12),0),0)</f>
        <v>0</v>
      </c>
      <c r="AS15" s="70">
        <f>IFERROR( IF((SADI!$F$9=$AL$10),(SADI!$J$12),0),0)</f>
        <v>0</v>
      </c>
      <c r="AT15" s="23"/>
      <c r="AU15" s="23"/>
      <c r="AV15" s="23"/>
      <c r="AW15" s="23"/>
      <c r="AX15" s="23"/>
      <c r="AY15" s="23"/>
      <c r="AZ15" s="23"/>
    </row>
    <row r="16" spans="1:52" ht="10.5" customHeight="1" thickBot="1" x14ac:dyDescent="0.3">
      <c r="A16" s="23"/>
      <c r="B16" s="19"/>
      <c r="C16" s="13"/>
      <c r="D16" s="14"/>
      <c r="E16" s="14"/>
      <c r="F16" s="14"/>
      <c r="G16" s="14"/>
      <c r="H16" s="14"/>
      <c r="I16" s="15"/>
      <c r="J16" s="23"/>
      <c r="K16" s="19"/>
      <c r="L16" s="13"/>
      <c r="M16" s="14"/>
      <c r="N16" s="14"/>
      <c r="O16" s="14"/>
      <c r="P16" s="14"/>
      <c r="Q16" s="14"/>
      <c r="R16" s="15"/>
      <c r="S16" s="23"/>
      <c r="T16" s="19"/>
      <c r="U16" s="13"/>
      <c r="V16" s="14"/>
      <c r="W16" s="14"/>
      <c r="X16" s="14"/>
      <c r="Y16" s="14"/>
      <c r="Z16" s="14"/>
      <c r="AA16" s="15"/>
      <c r="AB16" s="23"/>
      <c r="AC16" s="19"/>
      <c r="AD16" s="13"/>
      <c r="AE16" s="14"/>
      <c r="AF16" s="14"/>
      <c r="AG16" s="14"/>
      <c r="AH16" s="14"/>
      <c r="AI16" s="14"/>
      <c r="AJ16" s="15"/>
      <c r="AK16" s="23"/>
      <c r="AL16" s="19"/>
      <c r="AM16" s="13"/>
      <c r="AN16" s="14"/>
      <c r="AO16" s="14"/>
      <c r="AP16" s="14"/>
      <c r="AQ16" s="14"/>
      <c r="AR16" s="14"/>
      <c r="AS16" s="15"/>
      <c r="AT16" s="23"/>
      <c r="AU16" s="23"/>
      <c r="AV16" s="23"/>
      <c r="AW16" s="23"/>
      <c r="AX16" s="23"/>
      <c r="AY16" s="23"/>
      <c r="AZ16" s="23"/>
    </row>
    <row r="17" spans="1:52" ht="10.5" customHeight="1" thickBot="1" x14ac:dyDescent="0.3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</row>
    <row r="18" spans="1:52" ht="15.75" thickBot="1" x14ac:dyDescent="0.3">
      <c r="A18" s="23"/>
      <c r="B18" s="12">
        <v>3</v>
      </c>
      <c r="C18" s="20" t="s">
        <v>89</v>
      </c>
      <c r="D18" s="17" t="s">
        <v>90</v>
      </c>
      <c r="E18" s="21" t="s">
        <v>91</v>
      </c>
      <c r="F18" s="17" t="s">
        <v>92</v>
      </c>
      <c r="G18" s="21" t="s">
        <v>93</v>
      </c>
      <c r="H18" s="17" t="s">
        <v>94</v>
      </c>
      <c r="I18" s="22" t="s">
        <v>95</v>
      </c>
      <c r="J18" s="23"/>
      <c r="K18" s="12">
        <v>14</v>
      </c>
      <c r="L18" s="20" t="s">
        <v>89</v>
      </c>
      <c r="M18" s="17" t="s">
        <v>90</v>
      </c>
      <c r="N18" s="21" t="s">
        <v>91</v>
      </c>
      <c r="O18" s="17" t="s">
        <v>92</v>
      </c>
      <c r="P18" s="21" t="s">
        <v>93</v>
      </c>
      <c r="Q18" s="17" t="s">
        <v>94</v>
      </c>
      <c r="R18" s="22" t="s">
        <v>95</v>
      </c>
      <c r="S18" s="23"/>
      <c r="T18" s="12">
        <v>25</v>
      </c>
      <c r="U18" s="20" t="s">
        <v>89</v>
      </c>
      <c r="V18" s="17" t="s">
        <v>90</v>
      </c>
      <c r="W18" s="21" t="s">
        <v>91</v>
      </c>
      <c r="X18" s="17" t="s">
        <v>92</v>
      </c>
      <c r="Y18" s="21" t="s">
        <v>93</v>
      </c>
      <c r="Z18" s="17" t="s">
        <v>94</v>
      </c>
      <c r="AA18" s="22" t="s">
        <v>95</v>
      </c>
      <c r="AB18" s="23"/>
      <c r="AC18" s="12">
        <v>35</v>
      </c>
      <c r="AD18" s="20" t="s">
        <v>89</v>
      </c>
      <c r="AE18" s="17" t="s">
        <v>90</v>
      </c>
      <c r="AF18" s="21" t="s">
        <v>91</v>
      </c>
      <c r="AG18" s="17" t="s">
        <v>92</v>
      </c>
      <c r="AH18" s="21" t="s">
        <v>93</v>
      </c>
      <c r="AI18" s="17" t="s">
        <v>94</v>
      </c>
      <c r="AJ18" s="22" t="s">
        <v>95</v>
      </c>
      <c r="AK18" s="23"/>
      <c r="AL18" s="12">
        <v>45</v>
      </c>
      <c r="AM18" s="20" t="s">
        <v>89</v>
      </c>
      <c r="AN18" s="17" t="s">
        <v>90</v>
      </c>
      <c r="AO18" s="21" t="s">
        <v>91</v>
      </c>
      <c r="AP18" s="17" t="s">
        <v>92</v>
      </c>
      <c r="AQ18" s="21" t="s">
        <v>93</v>
      </c>
      <c r="AR18" s="17" t="s">
        <v>94</v>
      </c>
      <c r="AS18" s="22" t="s">
        <v>95</v>
      </c>
      <c r="AT18" s="23"/>
      <c r="AU18" s="23"/>
      <c r="AV18" s="23"/>
      <c r="AW18" s="23"/>
      <c r="AX18" s="23"/>
      <c r="AY18" s="23"/>
      <c r="AZ18" s="23"/>
    </row>
    <row r="19" spans="1:52" ht="10.5" customHeight="1" thickBot="1" x14ac:dyDescent="0.3">
      <c r="A19" s="23"/>
      <c r="B19" s="16" t="s">
        <v>20</v>
      </c>
      <c r="C19" s="70">
        <f>IFERROR( IF((DILU!$F$9=$B$18),(DILU!$J$8),0),0)</f>
        <v>0.375</v>
      </c>
      <c r="D19" s="70">
        <f>IFERROR( IF((LUMA!$F$9=$B$18),(LUMA!$J$8),0),0)</f>
        <v>0</v>
      </c>
      <c r="E19" s="70">
        <f>IFERROR( IF((MAME!$F$9=$B$18),(MAME!$J$8),0),0)</f>
        <v>0</v>
      </c>
      <c r="F19" s="70">
        <f>IFERROR( IF((MEJE!$F$9=$B$18),(MEJE!$J$8),0),0)</f>
        <v>0</v>
      </c>
      <c r="G19" s="70">
        <f>IFERROR( IF((JEVE!$F$9=$B$18),(JEVE!$J$8),0),0)</f>
        <v>0</v>
      </c>
      <c r="H19" s="70">
        <f>IFERROR( IF((VESA!$F$9=$B$18),(VESA!$J$8),0),0)</f>
        <v>0</v>
      </c>
      <c r="I19" s="70">
        <f>IFERROR( IF((SADI!$F$9=$B$18),(SADI!$J$8),0),0)</f>
        <v>0</v>
      </c>
      <c r="J19" s="23"/>
      <c r="K19" s="16" t="s">
        <v>20</v>
      </c>
      <c r="L19" s="70">
        <f>IFERROR( IF((DILU!$F$9=$K$18),(DILU!$J$8),0),0)</f>
        <v>0</v>
      </c>
      <c r="M19" s="70">
        <f>IFERROR( IF((LUMA!$F$9=$K$18),(LUMA!$J$8),0),0)</f>
        <v>0</v>
      </c>
      <c r="N19" s="70">
        <f>IFERROR( IF((MAME!$F$9=$K$18),(MAME!$J$8),0),0)</f>
        <v>0</v>
      </c>
      <c r="O19" s="70">
        <f>IFERROR( IF((MEJE!$F$9=$K$18),(MEJE!$J$8),0),0)</f>
        <v>0</v>
      </c>
      <c r="P19" s="70">
        <f>IFERROR( IF((JEVE!$F$9=$K$18),(JEVE!$J$8),0),0)</f>
        <v>0</v>
      </c>
      <c r="Q19" s="70">
        <f>IFERROR( IF((VESA!$F$9=$K$18),(VESA!$J$8),0),0)</f>
        <v>0</v>
      </c>
      <c r="R19" s="70">
        <f>IFERROR( IF((SADI!$F$9=$K$18),(SADI!$J$8),0),0)</f>
        <v>0</v>
      </c>
      <c r="S19" s="23"/>
      <c r="T19" s="16" t="s">
        <v>20</v>
      </c>
      <c r="U19" s="70">
        <f>IFERROR( IF((DILU!$F$9=$T$18),(DILU!$J$8),0),0)</f>
        <v>0</v>
      </c>
      <c r="V19" s="70">
        <f>IFERROR( IF((LUMA!$F$9=$T$18),(LUMA!$J$8),0),0)</f>
        <v>0</v>
      </c>
      <c r="W19" s="70">
        <f>IFERROR( IF((MAME!$F$9=$T$18),(MAME!$J$8),0),0)</f>
        <v>0</v>
      </c>
      <c r="X19" s="70">
        <f>IFERROR( IF((MEJE!$F$9=$T$18),(MEJE!$J$8),0),0)</f>
        <v>0</v>
      </c>
      <c r="Y19" s="70">
        <f>IFERROR( IF((JEVE!$F$9=$T$18),(JEVE!$J$8),0),0)</f>
        <v>0</v>
      </c>
      <c r="Z19" s="70">
        <f>IFERROR( IF((VESA!$F$9=$T$18),(VESA!$J$8),0),0)</f>
        <v>0</v>
      </c>
      <c r="AA19" s="70">
        <f>IFERROR( IF((SADI!$F$9=$T$18),(SADI!$J$8),0),0)</f>
        <v>0</v>
      </c>
      <c r="AB19" s="23"/>
      <c r="AC19" s="16" t="s">
        <v>20</v>
      </c>
      <c r="AD19" s="70">
        <f>IFERROR( IF((DILU!$F$9=$AC$18),(DILU!$J$8),0),0)</f>
        <v>0</v>
      </c>
      <c r="AE19" s="70">
        <f>IFERROR( IF((LUMA!$F$9=$AC$18),(LUMA!$J$8),0),0)</f>
        <v>0</v>
      </c>
      <c r="AF19" s="70">
        <f>IFERROR( IF((MAME!$F$9=$AC$18),(MAME!$J$8),0),0)</f>
        <v>0</v>
      </c>
      <c r="AG19" s="70">
        <f>IFERROR( IF((MEJE!$F$9=$AC$18),(MEJE!$J$8),0),0)</f>
        <v>0</v>
      </c>
      <c r="AH19" s="70">
        <f>IFERROR( IF((JEVE!$F$9=$AC$18),(JEVE!$J$8),0),0)</f>
        <v>0</v>
      </c>
      <c r="AI19" s="70">
        <f>IFERROR( IF((VESA!$F$9=$AC$18),(VESA!$J$8),0),0)</f>
        <v>0</v>
      </c>
      <c r="AJ19" s="70">
        <f>IFERROR( IF((SADI!$F$9=$AC$18),(SADI!$J$8),0),0)</f>
        <v>0</v>
      </c>
      <c r="AK19" s="23"/>
      <c r="AL19" s="16" t="s">
        <v>20</v>
      </c>
      <c r="AM19" s="70">
        <f>IFERROR( IF((DILU!$F$9=$AL$18),(DILU!$J$8),0),0)</f>
        <v>0</v>
      </c>
      <c r="AN19" s="70">
        <f>IFERROR( IF((LUMA!$F$9=$AL$18),(LUMA!$J$8),0),0)</f>
        <v>0</v>
      </c>
      <c r="AO19" s="70">
        <f>IFERROR( IF((MAME!$F$9=$AL$18),(MAME!$J$8),0),0)</f>
        <v>0</v>
      </c>
      <c r="AP19" s="70">
        <f>IFERROR( IF((MEJE!$F$9=$AL$18),(MEJE!$J$8),0),0)</f>
        <v>0</v>
      </c>
      <c r="AQ19" s="70">
        <f>IFERROR( IF((JEVE!$F$9=$AL$18),(JEVE!$J$8),0),0)</f>
        <v>0</v>
      </c>
      <c r="AR19" s="70">
        <f>IFERROR( IF((VESA!$F$9=$AL$18),(VESA!$J$8),0),0)</f>
        <v>0</v>
      </c>
      <c r="AS19" s="70">
        <f>IFERROR( IF((SADI!$F$9=$AL$18),(SADI!$J$8),0),0)</f>
        <v>0</v>
      </c>
      <c r="AT19" s="23"/>
      <c r="AU19" s="23"/>
      <c r="AV19" s="23"/>
      <c r="AW19" s="23"/>
      <c r="AX19" s="23"/>
      <c r="AY19" s="23"/>
      <c r="AZ19" s="23"/>
    </row>
    <row r="20" spans="1:52" ht="10.5" customHeight="1" thickBot="1" x14ac:dyDescent="0.3">
      <c r="A20" s="23"/>
      <c r="B20" s="17" t="s">
        <v>85</v>
      </c>
      <c r="C20" s="70">
        <f>IFERROR( IF((DILU!$F$9=$B$18),(DILU!$J$9),0),0)</f>
        <v>0.5</v>
      </c>
      <c r="D20" s="70">
        <f>IFERROR( IF((LUMA!$F$9=$B$18),(LUMA!$J$9),0),0)</f>
        <v>0</v>
      </c>
      <c r="E20" s="70">
        <f>IFERROR( IF((MAME!$F$9=$B$18),(MAME!$J$9),0),0)</f>
        <v>0</v>
      </c>
      <c r="F20" s="70">
        <f>IFERROR( IF((MEJE!$F$9=$B$18),(MEJE!$J$9),0),0)</f>
        <v>0</v>
      </c>
      <c r="G20" s="70">
        <f>IFERROR( IF((JEVE!$F$9=$B$18),(JEVE!$J$9),0),0)</f>
        <v>0</v>
      </c>
      <c r="H20" s="70">
        <f>IFERROR( IF((VESA!$F$9=$B$18),(VESA!$J$9),0),0)</f>
        <v>0</v>
      </c>
      <c r="I20" s="70">
        <f>IFERROR( IF((SADI!$F$9=$B$18),(SADI!$J$9),0),0)</f>
        <v>0</v>
      </c>
      <c r="J20" s="23"/>
      <c r="K20" s="17" t="s">
        <v>85</v>
      </c>
      <c r="L20" s="70">
        <f>IFERROR( IF((DILU!$F$9=$K$18),(DILU!$J$9),0),0)</f>
        <v>0</v>
      </c>
      <c r="M20" s="70">
        <f>IFERROR( IF((LUMA!$F$9=$K$18),(LUMA!$J$9),0),0)</f>
        <v>0</v>
      </c>
      <c r="N20" s="70">
        <f>IFERROR( IF((MAME!$F$9=$K$18),(MAME!$J$9),0),0)</f>
        <v>0</v>
      </c>
      <c r="O20" s="70">
        <f>IFERROR( IF((MEJE!$F$9=$K$18),(MEJE!$J$9),0),0)</f>
        <v>0</v>
      </c>
      <c r="P20" s="70">
        <f>IFERROR( IF((JEVE!$F$9=$K$18),(JEVE!$J$9),0),0)</f>
        <v>0</v>
      </c>
      <c r="Q20" s="70">
        <f>IFERROR( IF((VESA!$F$9=$K$18),(VESA!$J$9),0),0)</f>
        <v>0</v>
      </c>
      <c r="R20" s="70">
        <f>IFERROR( IF((SADI!$F$9=$K$18),(SADI!$J$9),0),0)</f>
        <v>0</v>
      </c>
      <c r="S20" s="23"/>
      <c r="T20" s="17" t="s">
        <v>85</v>
      </c>
      <c r="U20" s="70">
        <f>IFERROR( IF((DILU!$F$9=$T$18),(DILU!$J$9),0),0)</f>
        <v>0</v>
      </c>
      <c r="V20" s="70">
        <f>IFERROR( IF((LUMA!$F$9=$T$18),(LUMA!$J$9),0),0)</f>
        <v>0</v>
      </c>
      <c r="W20" s="70">
        <f>IFERROR( IF((MAME!$F$9=$T$18),(MAME!$J$9),0),0)</f>
        <v>0</v>
      </c>
      <c r="X20" s="70">
        <f>IFERROR( IF((MEJE!$F$9=$T$18),(MEJE!$J$9),0),0)</f>
        <v>0</v>
      </c>
      <c r="Y20" s="70">
        <f>IFERROR( IF((JEVE!$F$9=$T$18),(JEVE!$J$9),0),0)</f>
        <v>0</v>
      </c>
      <c r="Z20" s="70">
        <f>IFERROR( IF((VESA!$F$9=$T$18),(VESA!$J$9),0),0)</f>
        <v>0</v>
      </c>
      <c r="AA20" s="70">
        <f>IFERROR( IF((SADI!$F$9=$T$18),(SADI!$J$9),0),0)</f>
        <v>0</v>
      </c>
      <c r="AB20" s="23"/>
      <c r="AC20" s="17" t="s">
        <v>85</v>
      </c>
      <c r="AD20" s="70">
        <f>IFERROR( IF((DILU!$F$9=$AC$18),(DILU!$J$9),0),0)</f>
        <v>0</v>
      </c>
      <c r="AE20" s="70">
        <f>IFERROR( IF((LUMA!$F$9=$AC$18),(LUMA!$J$9),0),0)</f>
        <v>0</v>
      </c>
      <c r="AF20" s="70">
        <f>IFERROR( IF((MAME!$F$9=$AC$18),(MAME!$J$9),0),0)</f>
        <v>0</v>
      </c>
      <c r="AG20" s="70">
        <f>IFERROR( IF((MEJE!$F$9=$AC$18),(MEJE!$J$9),0),0)</f>
        <v>0</v>
      </c>
      <c r="AH20" s="70">
        <f>IFERROR( IF((JEVE!$F$9=$AC$18),(JEVE!$J$9),0),0)</f>
        <v>0</v>
      </c>
      <c r="AI20" s="70">
        <f>IFERROR( IF((VESA!$F$9=$AC$18),(VESA!$J$9),0),0)</f>
        <v>0</v>
      </c>
      <c r="AJ20" s="70">
        <f>IFERROR( IF((SADI!$F$9=$AC$18),(SADI!$J$9),0),0)</f>
        <v>0</v>
      </c>
      <c r="AK20" s="23"/>
      <c r="AL20" s="17" t="s">
        <v>85</v>
      </c>
      <c r="AM20" s="70">
        <f>IFERROR( IF((DILU!$F$9=$AL$18),(DILU!$J$9),0),0)</f>
        <v>0</v>
      </c>
      <c r="AN20" s="70">
        <f>IFERROR( IF((LUMA!$F$9=$AL$18),(LUMA!$J$9),0),0)</f>
        <v>0</v>
      </c>
      <c r="AO20" s="70">
        <f>IFERROR( IF((MAME!$F$9=$AL$18),(MAME!$J$9),0),0)</f>
        <v>0</v>
      </c>
      <c r="AP20" s="70">
        <f>IFERROR( IF((MEJE!$F$9=$AL$18),(MEJE!$J$9),0),0)</f>
        <v>0</v>
      </c>
      <c r="AQ20" s="70">
        <f>IFERROR( IF((JEVE!$F$9=$AL$18),(JEVE!$J$9),0),0)</f>
        <v>0</v>
      </c>
      <c r="AR20" s="70">
        <f>IFERROR( IF((VESA!$F$9=$AL$18),(VESA!$J$9),0),0)</f>
        <v>0</v>
      </c>
      <c r="AS20" s="70">
        <f>IFERROR( IF((SADI!$F$9=$AL$18),(SADI!$J$9),0),0)</f>
        <v>0</v>
      </c>
      <c r="AT20" s="23"/>
      <c r="AU20" s="23"/>
      <c r="AV20" s="23"/>
      <c r="AW20" s="23"/>
      <c r="AX20" s="23"/>
      <c r="AY20" s="23"/>
      <c r="AZ20" s="23"/>
    </row>
    <row r="21" spans="1:52" ht="10.5" customHeight="1" thickBot="1" x14ac:dyDescent="0.3">
      <c r="A21" s="23"/>
      <c r="B21" s="18" t="s">
        <v>86</v>
      </c>
      <c r="C21" s="70" t="str">
        <f>IFERROR( IF((DILU!$F$9=$B$18),(DILU!$J$10),0),0)</f>
        <v/>
      </c>
      <c r="D21" s="70">
        <f>IFERROR( IF((LUMA!$F$9=$B$18),(LUMA!$J$10),0),0)</f>
        <v>0</v>
      </c>
      <c r="E21" s="70">
        <f>IFERROR( IF((MAME!$F$9=$B$18),(MAME!$J$10),0),0)</f>
        <v>0</v>
      </c>
      <c r="F21" s="70">
        <f>IFERROR( IF((MEJE!$F$9=$B$18),(MEJE!$J$10),0),0)</f>
        <v>0</v>
      </c>
      <c r="G21" s="70">
        <f>IFERROR( IF((JEVE!$F$9=$B$18),(JEVE!$J$10),0),0)</f>
        <v>0</v>
      </c>
      <c r="H21" s="70">
        <f>IFERROR( IF((VESA!$F$9=$B$18),(VESA!$J$10),0),0)</f>
        <v>0</v>
      </c>
      <c r="I21" s="70">
        <f>IFERROR( IF((SADI!$F$9=$B$18),(SADI!$J$10),0),0)</f>
        <v>0</v>
      </c>
      <c r="J21" s="23"/>
      <c r="K21" s="18" t="s">
        <v>86</v>
      </c>
      <c r="L21" s="70">
        <f>IFERROR( IF((DILU!$F$9=$K$18),(DILU!$J$10),0),0)</f>
        <v>0</v>
      </c>
      <c r="M21" s="70">
        <f>IFERROR( IF((LUMA!$F$9=$K$18),(LUMA!$J$10),0),0)</f>
        <v>0</v>
      </c>
      <c r="N21" s="70">
        <f>IFERROR( IF((MAME!$F$9=$K$18),(MAME!$J$10),0),0)</f>
        <v>0</v>
      </c>
      <c r="O21" s="70">
        <f>IFERROR( IF((MEJE!$F$9=$K$18),(MEJE!$J$10),0),0)</f>
        <v>0</v>
      </c>
      <c r="P21" s="70">
        <f>IFERROR( IF((JEVE!$F$9=$K$18),(JEVE!$J$10),0),0)</f>
        <v>0</v>
      </c>
      <c r="Q21" s="70">
        <f>IFERROR( IF((VESA!$F$9=$K$18),(VESA!$J$10),0),0)</f>
        <v>0</v>
      </c>
      <c r="R21" s="70">
        <f>IFERROR( IF((SADI!$F$9=$K$18),(SADI!$J$10),0),0)</f>
        <v>0</v>
      </c>
      <c r="S21" s="23"/>
      <c r="T21" s="18" t="s">
        <v>86</v>
      </c>
      <c r="U21" s="70">
        <f>IFERROR( IF((DILU!$F$9=$T$18),(DILU!$J$10),0),0)</f>
        <v>0</v>
      </c>
      <c r="V21" s="70">
        <f>IFERROR( IF((LUMA!$F$9=$T$18),(LUMA!$J$10),0),0)</f>
        <v>0</v>
      </c>
      <c r="W21" s="70">
        <f>IFERROR( IF((MAME!$F$9=$T$18),(MAME!$J$10),0),0)</f>
        <v>0</v>
      </c>
      <c r="X21" s="70">
        <f>IFERROR( IF((MEJE!$F$9=$T$18),(MEJE!$J$10),0),0)</f>
        <v>0</v>
      </c>
      <c r="Y21" s="70">
        <f>IFERROR( IF((JEVE!$F$9=$T$18),(JEVE!$J$10),0),0)</f>
        <v>0</v>
      </c>
      <c r="Z21" s="70">
        <f>IFERROR( IF((VESA!$F$9=$T$18),(VESA!$J$10),0),0)</f>
        <v>0</v>
      </c>
      <c r="AA21" s="70">
        <f>IFERROR( IF((SADI!$F$9=$T$18),(SADI!$J$10),0),0)</f>
        <v>0</v>
      </c>
      <c r="AB21" s="23"/>
      <c r="AC21" s="18" t="s">
        <v>86</v>
      </c>
      <c r="AD21" s="70">
        <f>IFERROR( IF((DILU!$F$9=$AC$18),(DILU!$J$10),0),0)</f>
        <v>0</v>
      </c>
      <c r="AE21" s="70">
        <f>IFERROR( IF((LUMA!$F$9=$AC$18),(LUMA!$J$10),0),0)</f>
        <v>0</v>
      </c>
      <c r="AF21" s="70">
        <f>IFERROR( IF((MAME!$F$9=$AC$18),(MAME!$J$10),0),0)</f>
        <v>0</v>
      </c>
      <c r="AG21" s="70">
        <f>IFERROR( IF((MEJE!$F$9=$AC$18),(MEJE!$J$10),0),0)</f>
        <v>0</v>
      </c>
      <c r="AH21" s="70">
        <f>IFERROR( IF((JEVE!$F$9=$AC$18),(JEVE!$J$10),0),0)</f>
        <v>0</v>
      </c>
      <c r="AI21" s="70">
        <f>IFERROR( IF((VESA!$F$9=$AC$18),(VESA!$J$10),0),0)</f>
        <v>0</v>
      </c>
      <c r="AJ21" s="70">
        <f>IFERROR( IF((SADI!$F$9=$AC$18),(SADI!$J$10),0),0)</f>
        <v>0</v>
      </c>
      <c r="AK21" s="23"/>
      <c r="AL21" s="18" t="s">
        <v>86</v>
      </c>
      <c r="AM21" s="70">
        <f>IFERROR( IF((DILU!$F$9=$AL$18),(DILU!$J$10),0),0)</f>
        <v>0</v>
      </c>
      <c r="AN21" s="70">
        <f>IFERROR( IF((LUMA!$F$9=$AL$18),(LUMA!$J$10),0),0)</f>
        <v>0</v>
      </c>
      <c r="AO21" s="70">
        <f>IFERROR( IF((MAME!$F$9=$AL$18),(MAME!$J$10),0),0)</f>
        <v>0</v>
      </c>
      <c r="AP21" s="70">
        <f>IFERROR( IF((MEJE!$F$9=$AL$18),(MEJE!$J$10),0),0)</f>
        <v>0</v>
      </c>
      <c r="AQ21" s="70">
        <f>IFERROR( IF((JEVE!$F$9=$AL$18),(JEVE!$J$10),0),0)</f>
        <v>0</v>
      </c>
      <c r="AR21" s="70">
        <f>IFERROR( IF((VESA!$F$9=$AL$18),(VESA!$J$10),0),0)</f>
        <v>0</v>
      </c>
      <c r="AS21" s="70">
        <f>IFERROR( IF((SADI!$F$9=$AL$18),(SADI!$J$10),0),0)</f>
        <v>0</v>
      </c>
      <c r="AT21" s="23"/>
      <c r="AU21" s="23"/>
      <c r="AV21" s="23"/>
      <c r="AW21" s="23"/>
      <c r="AX21" s="23"/>
      <c r="AY21" s="23"/>
      <c r="AZ21" s="23"/>
    </row>
    <row r="22" spans="1:52" ht="10.5" customHeight="1" thickBot="1" x14ac:dyDescent="0.3">
      <c r="A22" s="23"/>
      <c r="B22" s="17" t="s">
        <v>87</v>
      </c>
      <c r="C22" s="70">
        <f>IFERROR( IF((DILU!$F$9=$B$18),(DILU!$J$11),0),0)</f>
        <v>0.125</v>
      </c>
      <c r="D22" s="70">
        <f>IFERROR( IF((LUMA!$F$9=$B$18),(LUMA!$J$11),0),0)</f>
        <v>0</v>
      </c>
      <c r="E22" s="70">
        <f>IFERROR( IF((MAME!$F$9=$B$18),(MAME!$J$11),0),0)</f>
        <v>0</v>
      </c>
      <c r="F22" s="70">
        <f>IFERROR( IF((MEJE!$F$9=$B$18),(MEJE!$J$11),0),0)</f>
        <v>0</v>
      </c>
      <c r="G22" s="70">
        <f>IFERROR( IF((JEVE!$F$9=$B$18),(JEVE!$J$11),0),0)</f>
        <v>0</v>
      </c>
      <c r="H22" s="70">
        <f>IFERROR( IF((VESA!$F$9=$B$18),(VESA!$J$11),0),0)</f>
        <v>0</v>
      </c>
      <c r="I22" s="70">
        <f>IFERROR( IF((SADI!$F$9=$B$18),(SADI!$J$11),0),0)</f>
        <v>0</v>
      </c>
      <c r="J22" s="23"/>
      <c r="K22" s="17" t="s">
        <v>87</v>
      </c>
      <c r="L22" s="70">
        <f>IFERROR( IF((DILU!$F$9=$K$18),(DILU!$J$11),0),0)</f>
        <v>0</v>
      </c>
      <c r="M22" s="70">
        <f>IFERROR( IF((LUMA!$F$9=$K$18),(LUMA!$J$11),0),0)</f>
        <v>0</v>
      </c>
      <c r="N22" s="70">
        <f>IFERROR( IF((MAME!$F$9=$K$18),(MAME!$J$11),0),0)</f>
        <v>0</v>
      </c>
      <c r="O22" s="70">
        <f>IFERROR( IF((MEJE!$F$9=$K$18),(MEJE!$J$11),0),0)</f>
        <v>0</v>
      </c>
      <c r="P22" s="70">
        <f>IFERROR( IF((JEVE!$F$9=$K$18),(JEVE!$J$11),0),0)</f>
        <v>0</v>
      </c>
      <c r="Q22" s="70">
        <f>IFERROR( IF((VESA!$F$9=$K$18),(VESA!$J$11),0),0)</f>
        <v>0</v>
      </c>
      <c r="R22" s="70">
        <f>IFERROR( IF((SADI!$F$9=$K$18),(SADI!$J$11),0),0)</f>
        <v>0</v>
      </c>
      <c r="S22" s="23"/>
      <c r="T22" s="17" t="s">
        <v>87</v>
      </c>
      <c r="U22" s="70">
        <f>IFERROR( IF((DILU!$F$9=$T$18),(DILU!$J$11),0),0)</f>
        <v>0</v>
      </c>
      <c r="V22" s="70">
        <f>IFERROR( IF((LUMA!$F$9=$T$18),(LUMA!$J$11),0),0)</f>
        <v>0</v>
      </c>
      <c r="W22" s="70">
        <f>IFERROR( IF((MAME!$F$9=$T$18),(MAME!$J$11),0),0)</f>
        <v>0</v>
      </c>
      <c r="X22" s="70">
        <f>IFERROR( IF((MEJE!$F$9=$T$18),(MEJE!$J$11),0),0)</f>
        <v>0</v>
      </c>
      <c r="Y22" s="70">
        <f>IFERROR( IF((JEVE!$F$9=$T$18),(JEVE!$J$11),0),0)</f>
        <v>0</v>
      </c>
      <c r="Z22" s="70">
        <f>IFERROR( IF((VESA!$F$9=$T$18),(VESA!$J$11),0),0)</f>
        <v>0</v>
      </c>
      <c r="AA22" s="70">
        <f>IFERROR( IF((SADI!$F$9=$T$18),(SADI!$J$11),0),0)</f>
        <v>0</v>
      </c>
      <c r="AB22" s="23"/>
      <c r="AC22" s="17" t="s">
        <v>87</v>
      </c>
      <c r="AD22" s="70">
        <f>IFERROR( IF((DILU!$F$9=$AC$18),(DILU!$J$11),0),0)</f>
        <v>0</v>
      </c>
      <c r="AE22" s="70">
        <f>IFERROR( IF((LUMA!$F$9=$AC$18),(LUMA!$J$11),0),0)</f>
        <v>0</v>
      </c>
      <c r="AF22" s="70">
        <f>IFERROR( IF((MAME!$F$9=$AC$18),(MAME!$J$11),0),0)</f>
        <v>0</v>
      </c>
      <c r="AG22" s="70">
        <f>IFERROR( IF((MEJE!$F$9=$AC$18),(MEJE!$J$11),0),0)</f>
        <v>0</v>
      </c>
      <c r="AH22" s="70">
        <f>IFERROR( IF((JEVE!$F$9=$AC$18),(JEVE!$J$11),0),0)</f>
        <v>0</v>
      </c>
      <c r="AI22" s="70">
        <f>IFERROR( IF((VESA!$F$9=$AC$18),(VESA!$J$11),0),0)</f>
        <v>0</v>
      </c>
      <c r="AJ22" s="70">
        <f>IFERROR( IF((SADI!$F$9=$AC$18),(SADI!$J$11),0),0)</f>
        <v>0</v>
      </c>
      <c r="AK22" s="23"/>
      <c r="AL22" s="17" t="s">
        <v>87</v>
      </c>
      <c r="AM22" s="70">
        <f>IFERROR( IF((DILU!$F$9=$AL$18),(DILU!$J$11),0),0)</f>
        <v>0</v>
      </c>
      <c r="AN22" s="70">
        <f>IFERROR( IF((LUMA!$F$9=$AL$18),(LUMA!$J$11),0),0)</f>
        <v>0</v>
      </c>
      <c r="AO22" s="70">
        <f>IFERROR( IF((MAME!$F$9=$AL$18),(MAME!$J$11),0),0)</f>
        <v>0</v>
      </c>
      <c r="AP22" s="70">
        <f>IFERROR( IF((MEJE!$F$9=$AL$18),(MEJE!$J$11),0),0)</f>
        <v>0</v>
      </c>
      <c r="AQ22" s="70">
        <f>IFERROR( IF((JEVE!$F$9=$AL$18),(JEVE!$J$11),0),0)</f>
        <v>0</v>
      </c>
      <c r="AR22" s="70">
        <f>IFERROR( IF((VESA!$F$9=$AL$18),(VESA!$J$11),0),0)</f>
        <v>0</v>
      </c>
      <c r="AS22" s="70">
        <f>IFERROR( IF((SADI!$F$9=$AL$18),(SADI!$J$11),0),0)</f>
        <v>0</v>
      </c>
      <c r="AT22" s="23"/>
      <c r="AU22" s="23"/>
      <c r="AV22" s="23"/>
      <c r="AW22" s="23"/>
      <c r="AX22" s="23"/>
      <c r="AY22" s="23"/>
      <c r="AZ22" s="23"/>
    </row>
    <row r="23" spans="1:52" ht="10.5" customHeight="1" thickBot="1" x14ac:dyDescent="0.3">
      <c r="A23" s="23"/>
      <c r="B23" s="17" t="s">
        <v>88</v>
      </c>
      <c r="C23" s="70" t="str">
        <f>IFERROR( IF((DILU!$F$9=$B$18),(DILU!$J$12),0),0)</f>
        <v/>
      </c>
      <c r="D23" s="70">
        <f>IFERROR( IF((LUMA!$F$9=$B$18),(LUMA!$J$12),0),0)</f>
        <v>0</v>
      </c>
      <c r="E23" s="70">
        <f>IFERROR( IF((MAME!$F$9=$B$18),(MAME!$J$12),0),0)</f>
        <v>0</v>
      </c>
      <c r="F23" s="70">
        <f>IFERROR( IF((MEJE!$F$9=$B$18),(MEJE!$J$12),0),0)</f>
        <v>0</v>
      </c>
      <c r="G23" s="70">
        <f>IFERROR( IF((JEVE!$F$9=$B$18),(JEVE!$J$12),0),0)</f>
        <v>0</v>
      </c>
      <c r="H23" s="70">
        <f>IFERROR( IF((VESA!$F$9=$B$18),(VESA!$J$12),0),0)</f>
        <v>0</v>
      </c>
      <c r="I23" s="70">
        <f>IFERROR( IF((SADI!$F$9=$B$18),(SADI!$J$12),0),0)</f>
        <v>0</v>
      </c>
      <c r="J23" s="23"/>
      <c r="K23" s="17" t="s">
        <v>88</v>
      </c>
      <c r="L23" s="70">
        <f>IFERROR( IF((DILU!$F$9=$K$18),(DILU!$J$12),0),0)</f>
        <v>0</v>
      </c>
      <c r="M23" s="70">
        <f>IFERROR( IF((LUMA!$F$9=$K$18),(LUMA!$J$12),0),0)</f>
        <v>0</v>
      </c>
      <c r="N23" s="70">
        <f>IFERROR( IF((MAME!$F$9=$K$18),(MAME!$J$12),0),0)</f>
        <v>0</v>
      </c>
      <c r="O23" s="70">
        <f>IFERROR( IF((MEJE!$F$9=$K$18),(MEJE!$J$12),0),0)</f>
        <v>0</v>
      </c>
      <c r="P23" s="70">
        <f>IFERROR( IF((JEVE!$F$9=$K$18),(JEVE!$J$12),0),0)</f>
        <v>0</v>
      </c>
      <c r="Q23" s="70">
        <f>IFERROR( IF((VESA!$F$9=$K$18),(VESA!$J$12),0),0)</f>
        <v>0</v>
      </c>
      <c r="R23" s="70">
        <f>IFERROR( IF((SADI!$F$9=$K$18),(SADI!$J$12),0),0)</f>
        <v>0</v>
      </c>
      <c r="S23" s="23"/>
      <c r="T23" s="17" t="s">
        <v>88</v>
      </c>
      <c r="U23" s="70">
        <f>IFERROR( IF((DILU!$F$9=$T$18),(DILU!$J$12),0),0)</f>
        <v>0</v>
      </c>
      <c r="V23" s="70">
        <f>IFERROR( IF((LUMA!$F$9=$T$18),(LUMA!$J$12),0),0)</f>
        <v>0</v>
      </c>
      <c r="W23" s="70">
        <f>IFERROR( IF((MAME!$F$9=$T$18),(MAME!$J$12),0),0)</f>
        <v>0</v>
      </c>
      <c r="X23" s="70">
        <f>IFERROR( IF((MEJE!$F$9=$T$18),(MEJE!$J$12),0),0)</f>
        <v>0</v>
      </c>
      <c r="Y23" s="70">
        <f>IFERROR( IF((JEVE!$F$9=$T$18),(JEVE!$J$12),0),0)</f>
        <v>0</v>
      </c>
      <c r="Z23" s="70">
        <f>IFERROR( IF((VESA!$F$9=$T$18),(VESA!$J$12),0),0)</f>
        <v>0</v>
      </c>
      <c r="AA23" s="70">
        <f>IFERROR( IF((SADI!$F$9=$T$18),(SADI!$J$12),0),0)</f>
        <v>0</v>
      </c>
      <c r="AB23" s="23"/>
      <c r="AC23" s="17" t="s">
        <v>88</v>
      </c>
      <c r="AD23" s="70">
        <f>IFERROR( IF((DILU!$F$9=$AC$18),(DILU!$J$12),0),0)</f>
        <v>0</v>
      </c>
      <c r="AE23" s="70">
        <f>IFERROR( IF((LUMA!$F$9=$AC$18),(LUMA!$J$12),0),0)</f>
        <v>0</v>
      </c>
      <c r="AF23" s="70">
        <f>IFERROR( IF((MAME!$F$9=$AC$18),(MAME!$J$12),0),0)</f>
        <v>0</v>
      </c>
      <c r="AG23" s="70">
        <f>IFERROR( IF((MEJE!$F$9=$AC$18),(MEJE!$J$12),0),0)</f>
        <v>0</v>
      </c>
      <c r="AH23" s="70">
        <f>IFERROR( IF((JEVE!$F$9=$AC$18),(JEVE!$J$12),0),0)</f>
        <v>0</v>
      </c>
      <c r="AI23" s="70">
        <f>IFERROR( IF((VESA!$F$9=$AC$18),(VESA!$J$12),0),0)</f>
        <v>0</v>
      </c>
      <c r="AJ23" s="70">
        <f>IFERROR( IF((SADI!$F$9=$AC$18),(SADI!$J$12),0),0)</f>
        <v>0</v>
      </c>
      <c r="AK23" s="23"/>
      <c r="AL23" s="17" t="s">
        <v>88</v>
      </c>
      <c r="AM23" s="70">
        <f>IFERROR( IF((DILU!$F$9=$AL$18),(DILU!$J$12),0),0)</f>
        <v>0</v>
      </c>
      <c r="AN23" s="70">
        <f>IFERROR( IF((LUMA!$F$9=$AL$18),(LUMA!$J$12),0),0)</f>
        <v>0</v>
      </c>
      <c r="AO23" s="70">
        <f>IFERROR( IF((MAME!$F$9=$AL$18),(MAME!$J$12),0),0)</f>
        <v>0</v>
      </c>
      <c r="AP23" s="70">
        <f>IFERROR( IF((MEJE!$F$9=$AL$18),(MEJE!$J$12),0),0)</f>
        <v>0</v>
      </c>
      <c r="AQ23" s="70">
        <f>IFERROR( IF((JEVE!$F$9=$AL$18),(JEVE!$J$12),0),0)</f>
        <v>0</v>
      </c>
      <c r="AR23" s="70">
        <f>IFERROR( IF((VESA!$F$9=$AL$18),(VESA!$J$12),0),0)</f>
        <v>0</v>
      </c>
      <c r="AS23" s="70">
        <f>IFERROR( IF((SADI!$F$9=$AL$18),(SADI!$J$12),0),0)</f>
        <v>0</v>
      </c>
      <c r="AT23" s="23"/>
      <c r="AU23" s="23"/>
      <c r="AV23" s="23"/>
      <c r="AW23" s="23"/>
      <c r="AX23" s="23"/>
      <c r="AY23" s="23"/>
      <c r="AZ23" s="23"/>
    </row>
    <row r="24" spans="1:52" ht="10.5" customHeight="1" thickBot="1" x14ac:dyDescent="0.3">
      <c r="A24" s="23"/>
      <c r="B24" s="19"/>
      <c r="C24" s="13"/>
      <c r="D24" s="14"/>
      <c r="E24" s="14"/>
      <c r="F24" s="14"/>
      <c r="G24" s="14"/>
      <c r="H24" s="14"/>
      <c r="I24" s="15"/>
      <c r="J24" s="23"/>
      <c r="K24" s="19"/>
      <c r="L24" s="13"/>
      <c r="M24" s="14"/>
      <c r="N24" s="14"/>
      <c r="O24" s="14"/>
      <c r="P24" s="14"/>
      <c r="Q24" s="14"/>
      <c r="R24" s="15"/>
      <c r="S24" s="23"/>
      <c r="T24" s="19"/>
      <c r="U24" s="13"/>
      <c r="V24" s="14"/>
      <c r="W24" s="14"/>
      <c r="X24" s="14"/>
      <c r="Y24" s="14"/>
      <c r="Z24" s="14"/>
      <c r="AA24" s="15"/>
      <c r="AB24" s="23"/>
      <c r="AC24" s="19"/>
      <c r="AD24" s="13"/>
      <c r="AE24" s="14"/>
      <c r="AF24" s="14"/>
      <c r="AG24" s="14"/>
      <c r="AH24" s="14"/>
      <c r="AI24" s="14"/>
      <c r="AJ24" s="15"/>
      <c r="AK24" s="23"/>
      <c r="AL24" s="19"/>
      <c r="AM24" s="13"/>
      <c r="AN24" s="14"/>
      <c r="AO24" s="14"/>
      <c r="AP24" s="14"/>
      <c r="AQ24" s="14"/>
      <c r="AR24" s="14"/>
      <c r="AS24" s="15"/>
      <c r="AT24" s="23"/>
      <c r="AU24" s="23"/>
      <c r="AV24" s="23"/>
      <c r="AW24" s="23"/>
      <c r="AX24" s="23"/>
      <c r="AY24" s="23"/>
      <c r="AZ24" s="23"/>
    </row>
    <row r="25" spans="1:52" ht="10.5" customHeight="1" thickBot="1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</row>
    <row r="26" spans="1:52" ht="15.75" thickBot="1" x14ac:dyDescent="0.3">
      <c r="A26" s="23"/>
      <c r="B26" s="12">
        <v>4</v>
      </c>
      <c r="C26" s="20" t="s">
        <v>89</v>
      </c>
      <c r="D26" s="17" t="s">
        <v>90</v>
      </c>
      <c r="E26" s="21" t="s">
        <v>91</v>
      </c>
      <c r="F26" s="17" t="s">
        <v>92</v>
      </c>
      <c r="G26" s="21" t="s">
        <v>93</v>
      </c>
      <c r="H26" s="17" t="s">
        <v>94</v>
      </c>
      <c r="I26" s="22" t="s">
        <v>95</v>
      </c>
      <c r="J26" s="23"/>
      <c r="K26" s="12">
        <v>15</v>
      </c>
      <c r="L26" s="20" t="s">
        <v>89</v>
      </c>
      <c r="M26" s="17" t="s">
        <v>90</v>
      </c>
      <c r="N26" s="21" t="s">
        <v>91</v>
      </c>
      <c r="O26" s="17" t="s">
        <v>92</v>
      </c>
      <c r="P26" s="21" t="s">
        <v>93</v>
      </c>
      <c r="Q26" s="17" t="s">
        <v>94</v>
      </c>
      <c r="R26" s="22" t="s">
        <v>95</v>
      </c>
      <c r="S26" s="23"/>
      <c r="T26" s="12">
        <v>26</v>
      </c>
      <c r="U26" s="20" t="s">
        <v>89</v>
      </c>
      <c r="V26" s="17" t="s">
        <v>90</v>
      </c>
      <c r="W26" s="21" t="s">
        <v>91</v>
      </c>
      <c r="X26" s="17" t="s">
        <v>92</v>
      </c>
      <c r="Y26" s="21" t="s">
        <v>93</v>
      </c>
      <c r="Z26" s="17" t="s">
        <v>94</v>
      </c>
      <c r="AA26" s="22" t="s">
        <v>95</v>
      </c>
      <c r="AB26" s="23"/>
      <c r="AC26" s="12">
        <v>36</v>
      </c>
      <c r="AD26" s="20" t="s">
        <v>89</v>
      </c>
      <c r="AE26" s="17" t="s">
        <v>90</v>
      </c>
      <c r="AF26" s="21" t="s">
        <v>91</v>
      </c>
      <c r="AG26" s="17" t="s">
        <v>92</v>
      </c>
      <c r="AH26" s="21" t="s">
        <v>93</v>
      </c>
      <c r="AI26" s="17" t="s">
        <v>94</v>
      </c>
      <c r="AJ26" s="22" t="s">
        <v>95</v>
      </c>
      <c r="AK26" s="23"/>
      <c r="AL26" s="12">
        <v>46</v>
      </c>
      <c r="AM26" s="20" t="s">
        <v>89</v>
      </c>
      <c r="AN26" s="17" t="s">
        <v>90</v>
      </c>
      <c r="AO26" s="21" t="s">
        <v>91</v>
      </c>
      <c r="AP26" s="17" t="s">
        <v>92</v>
      </c>
      <c r="AQ26" s="21" t="s">
        <v>93</v>
      </c>
      <c r="AR26" s="17" t="s">
        <v>94</v>
      </c>
      <c r="AS26" s="22" t="s">
        <v>95</v>
      </c>
      <c r="AT26" s="23"/>
      <c r="AU26" s="23"/>
      <c r="AV26" s="23"/>
      <c r="AW26" s="23"/>
      <c r="AX26" s="23"/>
      <c r="AY26" s="23"/>
      <c r="AZ26" s="23"/>
    </row>
    <row r="27" spans="1:52" ht="10.5" customHeight="1" thickBot="1" x14ac:dyDescent="0.3">
      <c r="A27" s="23"/>
      <c r="B27" s="16" t="s">
        <v>20</v>
      </c>
      <c r="C27" s="70">
        <f>IFERROR( IF((DILU!$F$9=$B$26),(DILU!$J$8),0),0)</f>
        <v>0</v>
      </c>
      <c r="D27" s="70">
        <f>IFERROR( IF((LUMA!$F$9=$B$26),(LUMA!$J$8),0),0)</f>
        <v>0</v>
      </c>
      <c r="E27" s="70">
        <f>IFERROR( IF((MAME!$F$9=$B$26),(MAME!$J$8),0),0)</f>
        <v>0</v>
      </c>
      <c r="F27" s="70">
        <f>IFERROR( IF((MEJE!$F$9=$B$26),(MEJE!$J$8),0),0)</f>
        <v>0</v>
      </c>
      <c r="G27" s="70">
        <f>IFERROR( IF((JEVE!$F$9=$B$26),(JEVE!$J$8),0),0)</f>
        <v>0</v>
      </c>
      <c r="H27" s="70">
        <f>IFERROR( IF((VESA!$F$9=$B$26),(VESA!$J$8),0),0)</f>
        <v>0</v>
      </c>
      <c r="I27" s="70">
        <f>IFERROR( IF((SADI!$F$9=$B$26),(SADI!$J$8),0),0)</f>
        <v>0</v>
      </c>
      <c r="J27" s="23"/>
      <c r="K27" s="16" t="s">
        <v>20</v>
      </c>
      <c r="L27" s="70">
        <f>IFERROR( IF((DILU!$F$9=$K$26),(DILU!$J$8),0),0)</f>
        <v>0</v>
      </c>
      <c r="M27" s="70">
        <f>IFERROR( IF((LUMA!$F$9=$K$26),(LUMA!$J$8),0),0)</f>
        <v>0</v>
      </c>
      <c r="N27" s="70">
        <f>IFERROR( IF((MAME!$F$9=$K$26),(MAME!$J$8),0),0)</f>
        <v>0</v>
      </c>
      <c r="O27" s="70">
        <f>IFERROR( IF((MEJE!$F$9=$K$26),(MEJE!$J$8),0),0)</f>
        <v>0</v>
      </c>
      <c r="P27" s="70">
        <f>IFERROR( IF((JEVE!$F$9=$K$26),(JEVE!$J$8),0),0)</f>
        <v>0</v>
      </c>
      <c r="Q27" s="70">
        <f>IFERROR( IF((VESA!$F$9=$K$26),(VESA!$J$8),0),0)</f>
        <v>0</v>
      </c>
      <c r="R27" s="70">
        <f>IFERROR( IF((SADI!$F$9=$K$26),(SADI!$J$8),0),0)</f>
        <v>0</v>
      </c>
      <c r="S27" s="23"/>
      <c r="T27" s="16" t="s">
        <v>20</v>
      </c>
      <c r="U27" s="70">
        <f>IFERROR( IF((DILU!$F$9=$T$26),(DILU!$J$8),0),0)</f>
        <v>0</v>
      </c>
      <c r="V27" s="70">
        <f>IFERROR( IF((LUMA!$F$9=$T$26),(LUMA!$J$8),0),0)</f>
        <v>0</v>
      </c>
      <c r="W27" s="70">
        <f>IFERROR( IF((MAME!$F$9=$T$26),(MAME!$J$8),0),0)</f>
        <v>0.25</v>
      </c>
      <c r="X27" s="70">
        <f>IFERROR( IF((MEJE!$F$9=$T$26),(MEJE!$J$8),0),0)</f>
        <v>0</v>
      </c>
      <c r="Y27" s="70">
        <f>IFERROR( IF((JEVE!$F$9=$T$26),(JEVE!$J$8),0),0)</f>
        <v>0</v>
      </c>
      <c r="Z27" s="70">
        <f>IFERROR( IF((VESA!$F$9=$T$26),(VESA!$J$8),0),0)</f>
        <v>0</v>
      </c>
      <c r="AA27" s="70">
        <f>IFERROR( IF((SADI!$F$9=$T$26),(SADI!$J$8),0),0)</f>
        <v>0</v>
      </c>
      <c r="AB27" s="23"/>
      <c r="AC27" s="16" t="s">
        <v>20</v>
      </c>
      <c r="AD27" s="70">
        <f>IFERROR( IF((DILU!$F$9=$AC$26),(DILU!$J$8),0),0)</f>
        <v>0</v>
      </c>
      <c r="AE27" s="70">
        <f>IFERROR( IF((LUMA!$F$9=$AC$26),(LUMA!$J$8),0),0)</f>
        <v>0</v>
      </c>
      <c r="AF27" s="70">
        <f>IFERROR( IF((MAME!$F$9=$AC$26),(MAME!$J$8),0),0)</f>
        <v>0</v>
      </c>
      <c r="AG27" s="70">
        <f>IFERROR( IF((MEJE!$F$9=$AC$26),(MEJE!$J$8),0),0)</f>
        <v>0</v>
      </c>
      <c r="AH27" s="70">
        <f>IFERROR( IF((JEVE!$F$9=$AC$26),(JEVE!$J$8),0),0)</f>
        <v>0</v>
      </c>
      <c r="AI27" s="70">
        <f>IFERROR( IF((VESA!$F$9=$AC$26),(VESA!$J$8),0),0)</f>
        <v>0</v>
      </c>
      <c r="AJ27" s="70">
        <f>IFERROR( IF((SADI!$F$9=$AC$26),(SADI!$J$8),0),0)</f>
        <v>0</v>
      </c>
      <c r="AK27" s="23"/>
      <c r="AL27" s="16" t="s">
        <v>20</v>
      </c>
      <c r="AM27" s="70">
        <f>IFERROR( IF((DILU!$F$9=$AL$26),(DILU!$J$8),0),0)</f>
        <v>0</v>
      </c>
      <c r="AN27" s="70">
        <f>IFERROR( IF((LUMA!$F$9=$AL$26),(LUMA!$J$8),0),0)</f>
        <v>0</v>
      </c>
      <c r="AO27" s="70">
        <f>IFERROR( IF((MAME!$F$9=$AL$26),(MAME!$J$8),0),0)</f>
        <v>0</v>
      </c>
      <c r="AP27" s="70">
        <f>IFERROR( IF((MEJE!$F$9=$AL$26),(MEJE!$J$8),0),0)</f>
        <v>0</v>
      </c>
      <c r="AQ27" s="70">
        <f>IFERROR( IF((JEVE!$F$9=$AL$26),(JEVE!$J$8),0),0)</f>
        <v>0</v>
      </c>
      <c r="AR27" s="70">
        <f>IFERROR( IF((VESA!$F$9=$AL$26),(VESA!$J$8),0),0)</f>
        <v>0</v>
      </c>
      <c r="AS27" s="70">
        <f>IFERROR( IF((SADI!$F$9=$AL$26),(SADI!$J$8),0),0)</f>
        <v>0</v>
      </c>
      <c r="AT27" s="23"/>
      <c r="AU27" s="23"/>
      <c r="AV27" s="23"/>
      <c r="AW27" s="23"/>
      <c r="AX27" s="23"/>
      <c r="AY27" s="23"/>
      <c r="AZ27" s="23"/>
    </row>
    <row r="28" spans="1:52" ht="10.5" customHeight="1" thickBot="1" x14ac:dyDescent="0.3">
      <c r="A28" s="23"/>
      <c r="B28" s="17" t="s">
        <v>85</v>
      </c>
      <c r="C28" s="70">
        <f>IFERROR( IF((DILU!$F$9=$B$26),(DILU!$J$9),0),0)</f>
        <v>0</v>
      </c>
      <c r="D28" s="70">
        <f>IFERROR( IF((LUMA!$F$9=$B$26),(LUMA!$J$9),0),0)</f>
        <v>0</v>
      </c>
      <c r="E28" s="70">
        <f>IFERROR( IF((MAME!$F$9=$B$26),(MAME!$J$9),0),0)</f>
        <v>0</v>
      </c>
      <c r="F28" s="70">
        <f>IFERROR( IF((MEJE!$F$9=$B$26),(MEJE!$J$9),0),0)</f>
        <v>0</v>
      </c>
      <c r="G28" s="70">
        <f>IFERROR( IF((JEVE!$F$9=$B$26),(JEVE!$J$9),0),0)</f>
        <v>0</v>
      </c>
      <c r="H28" s="70">
        <f>IFERROR( IF((VESA!$F$9=$B$26),(VESA!$J$9),0),0)</f>
        <v>0</v>
      </c>
      <c r="I28" s="70">
        <f>IFERROR( IF((SADI!$F$9=$B$26),(SADI!$J$9),0),0)</f>
        <v>0</v>
      </c>
      <c r="J28" s="23"/>
      <c r="K28" s="17" t="s">
        <v>85</v>
      </c>
      <c r="L28" s="70">
        <f>IFERROR( IF((DILU!$F$9=$K$26),(DILU!$J$9),0),0)</f>
        <v>0</v>
      </c>
      <c r="M28" s="70">
        <f>IFERROR( IF((LUMA!$F$9=$K$26),(LUMA!$J$9),0),0)</f>
        <v>0</v>
      </c>
      <c r="N28" s="70">
        <f>IFERROR( IF((MAME!$F$9=$K$26),(MAME!$J$9),0),0)</f>
        <v>0</v>
      </c>
      <c r="O28" s="70">
        <f>IFERROR( IF((MEJE!$F$9=$K$26),(MEJE!$J$9),0),0)</f>
        <v>0</v>
      </c>
      <c r="P28" s="70">
        <f>IFERROR( IF((JEVE!$F$9=$K$26),(JEVE!$J$9),0),0)</f>
        <v>0</v>
      </c>
      <c r="Q28" s="70">
        <f>IFERROR( IF((VESA!$F$9=$K$26),(VESA!$J$9),0),0)</f>
        <v>0</v>
      </c>
      <c r="R28" s="70">
        <f>IFERROR( IF((SADI!$F$9=$K$26),(SADI!$J$9),0),0)</f>
        <v>0</v>
      </c>
      <c r="S28" s="23"/>
      <c r="T28" s="17" t="s">
        <v>85</v>
      </c>
      <c r="U28" s="70">
        <f>IFERROR( IF((DILU!$F$9=$T$26),(DILU!$J$9),0),0)</f>
        <v>0</v>
      </c>
      <c r="V28" s="70">
        <f>IFERROR( IF((LUMA!$F$9=$T$26),(LUMA!$J$9),0),0)</f>
        <v>0</v>
      </c>
      <c r="W28" s="70" t="str">
        <f>IFERROR( IF((MAME!$F$9=$T$26),(MAME!$J$9),0),0)</f>
        <v/>
      </c>
      <c r="X28" s="70">
        <f>IFERROR( IF((MEJE!$F$9=$T$26),(MEJE!$J$9),0),0)</f>
        <v>0</v>
      </c>
      <c r="Y28" s="70">
        <f>IFERROR( IF((JEVE!$F$9=$T$26),(JEVE!$J$9),0),0)</f>
        <v>0</v>
      </c>
      <c r="Z28" s="70">
        <f>IFERROR( IF((VESA!$F$9=$T$26),(VESA!$J$9),0),0)</f>
        <v>0</v>
      </c>
      <c r="AA28" s="70">
        <f>IFERROR( IF((SADI!$F$9=$T$26),(SADI!$J$9),0),0)</f>
        <v>0</v>
      </c>
      <c r="AB28" s="23"/>
      <c r="AC28" s="17" t="s">
        <v>85</v>
      </c>
      <c r="AD28" s="70">
        <f>IFERROR( IF((DILU!$F$9=$AC$26),(DILU!$J$9),0),0)</f>
        <v>0</v>
      </c>
      <c r="AE28" s="70">
        <f>IFERROR( IF((LUMA!$F$9=$AC$26),(LUMA!$J$9),0),0)</f>
        <v>0</v>
      </c>
      <c r="AF28" s="70">
        <f>IFERROR( IF((MAME!$F$9=$AC$26),(MAME!$J$9),0),0)</f>
        <v>0</v>
      </c>
      <c r="AG28" s="70">
        <f>IFERROR( IF((MEJE!$F$9=$AC$26),(MEJE!$J$9),0),0)</f>
        <v>0</v>
      </c>
      <c r="AH28" s="70">
        <f>IFERROR( IF((JEVE!$F$9=$AC$26),(JEVE!$J$9),0),0)</f>
        <v>0</v>
      </c>
      <c r="AI28" s="70">
        <f>IFERROR( IF((VESA!$F$9=$AC$26),(VESA!$J$9),0),0)</f>
        <v>0</v>
      </c>
      <c r="AJ28" s="70">
        <f>IFERROR( IF((SADI!$F$9=$AC$26),(SADI!$J$9),0),0)</f>
        <v>0</v>
      </c>
      <c r="AK28" s="23"/>
      <c r="AL28" s="17" t="s">
        <v>85</v>
      </c>
      <c r="AM28" s="70">
        <f>IFERROR( IF((DILU!$F$9=$AL$26),(DILU!$J$9),0),0)</f>
        <v>0</v>
      </c>
      <c r="AN28" s="70">
        <f>IFERROR( IF((LUMA!$F$9=$AL$26),(LUMA!$J$9),0),0)</f>
        <v>0</v>
      </c>
      <c r="AO28" s="70">
        <f>IFERROR( IF((MAME!$F$9=$AL$26),(MAME!$J$9),0),0)</f>
        <v>0</v>
      </c>
      <c r="AP28" s="70">
        <f>IFERROR( IF((MEJE!$F$9=$AL$26),(MEJE!$J$9),0),0)</f>
        <v>0</v>
      </c>
      <c r="AQ28" s="70">
        <f>IFERROR( IF((JEVE!$F$9=$AL$26),(JEVE!$J$9),0),0)</f>
        <v>0</v>
      </c>
      <c r="AR28" s="70">
        <f>IFERROR( IF((VESA!$F$9=$AL$26),(VESA!$J$9),0),0)</f>
        <v>0</v>
      </c>
      <c r="AS28" s="70">
        <f>IFERROR( IF((SADI!$F$9=$AL$26),(SADI!$J$9),0),0)</f>
        <v>0</v>
      </c>
      <c r="AT28" s="23"/>
      <c r="AU28" s="23"/>
      <c r="AV28" s="23"/>
      <c r="AW28" s="23"/>
      <c r="AX28" s="23"/>
      <c r="AY28" s="23"/>
      <c r="AZ28" s="23"/>
    </row>
    <row r="29" spans="1:52" ht="10.5" customHeight="1" thickBot="1" x14ac:dyDescent="0.3">
      <c r="A29" s="23"/>
      <c r="B29" s="18" t="s">
        <v>86</v>
      </c>
      <c r="C29" s="70">
        <f>IFERROR( IF((DILU!$F$9=$B$26),(DILU!$J$10),0),0)</f>
        <v>0</v>
      </c>
      <c r="D29" s="70">
        <f>IFERROR( IF((LUMA!$F$9=$B$26),(LUMA!$J$10),0),0)</f>
        <v>0</v>
      </c>
      <c r="E29" s="70">
        <f>IFERROR( IF((MAME!$F$9=$B$26),(MAME!$J$10),0),0)</f>
        <v>0</v>
      </c>
      <c r="F29" s="70">
        <f>IFERROR( IF((MEJE!$F$9=$B$26),(MEJE!$J$10),0),0)</f>
        <v>0</v>
      </c>
      <c r="G29" s="70">
        <f>IFERROR( IF((JEVE!$F$9=$B$26),(JEVE!$J$10),0),0)</f>
        <v>0</v>
      </c>
      <c r="H29" s="70">
        <f>IFERROR( IF((VESA!$F$9=$B$26),(VESA!$J$10),0),0)</f>
        <v>0</v>
      </c>
      <c r="I29" s="70">
        <f>IFERROR( IF((SADI!$F$9=$B$26),(SADI!$J$10),0),0)</f>
        <v>0</v>
      </c>
      <c r="J29" s="23"/>
      <c r="K29" s="18" t="s">
        <v>86</v>
      </c>
      <c r="L29" s="70">
        <f>IFERROR( IF((DILU!$F$9=$K$26),(DILU!$J$10),0),0)</f>
        <v>0</v>
      </c>
      <c r="M29" s="70">
        <f>IFERROR( IF((LUMA!$F$9=$K$26),(LUMA!$J$10),0),0)</f>
        <v>0</v>
      </c>
      <c r="N29" s="70">
        <f>IFERROR( IF((MAME!$F$9=$K$26),(MAME!$J$10),0),0)</f>
        <v>0</v>
      </c>
      <c r="O29" s="70">
        <f>IFERROR( IF((MEJE!$F$9=$K$26),(MEJE!$J$10),0),0)</f>
        <v>0</v>
      </c>
      <c r="P29" s="70">
        <f>IFERROR( IF((JEVE!$F$9=$K$26),(JEVE!$J$10),0),0)</f>
        <v>0</v>
      </c>
      <c r="Q29" s="70">
        <f>IFERROR( IF((VESA!$F$9=$K$26),(VESA!$J$10),0),0)</f>
        <v>0</v>
      </c>
      <c r="R29" s="70">
        <f>IFERROR( IF((SADI!$F$9=$K$26),(SADI!$J$10),0),0)</f>
        <v>0</v>
      </c>
      <c r="S29" s="23"/>
      <c r="T29" s="18" t="s">
        <v>86</v>
      </c>
      <c r="U29" s="70">
        <f>IFERROR( IF((DILU!$F$9=$T$26),(DILU!$J$10),0),0)</f>
        <v>0</v>
      </c>
      <c r="V29" s="70">
        <f>IFERROR( IF((LUMA!$F$9=$T$26),(LUMA!$J$10),0),0)</f>
        <v>0</v>
      </c>
      <c r="W29" s="70">
        <f>IFERROR( IF((MAME!$F$9=$T$26),(MAME!$J$10),0),0)</f>
        <v>0.25</v>
      </c>
      <c r="X29" s="70">
        <f>IFERROR( IF((MEJE!$F$9=$T$26),(MEJE!$J$10),0),0)</f>
        <v>0</v>
      </c>
      <c r="Y29" s="70">
        <f>IFERROR( IF((JEVE!$F$9=$T$26),(JEVE!$J$10),0),0)</f>
        <v>0</v>
      </c>
      <c r="Z29" s="70">
        <f>IFERROR( IF((VESA!$F$9=$T$26),(VESA!$J$10),0),0)</f>
        <v>0</v>
      </c>
      <c r="AA29" s="70">
        <f>IFERROR( IF((SADI!$F$9=$T$26),(SADI!$J$10),0),0)</f>
        <v>0</v>
      </c>
      <c r="AB29" s="23"/>
      <c r="AC29" s="18" t="s">
        <v>86</v>
      </c>
      <c r="AD29" s="70">
        <f>IFERROR( IF((DILU!$F$9=$AC$26),(DILU!$J$10),0),0)</f>
        <v>0</v>
      </c>
      <c r="AE29" s="70">
        <f>IFERROR( IF((LUMA!$F$9=$AC$26),(LUMA!$J$10),0),0)</f>
        <v>0</v>
      </c>
      <c r="AF29" s="70">
        <f>IFERROR( IF((MAME!$F$9=$AC$26),(MAME!$J$10),0),0)</f>
        <v>0</v>
      </c>
      <c r="AG29" s="70">
        <f>IFERROR( IF((MEJE!$F$9=$AC$26),(MEJE!$J$10),0),0)</f>
        <v>0</v>
      </c>
      <c r="AH29" s="70">
        <f>IFERROR( IF((JEVE!$F$9=$AC$26),(JEVE!$J$10),0),0)</f>
        <v>0</v>
      </c>
      <c r="AI29" s="70">
        <f>IFERROR( IF((VESA!$F$9=$AC$26),(VESA!$J$10),0),0)</f>
        <v>0</v>
      </c>
      <c r="AJ29" s="70">
        <f>IFERROR( IF((SADI!$F$9=$AC$26),(SADI!$J$10),0),0)</f>
        <v>0</v>
      </c>
      <c r="AK29" s="23"/>
      <c r="AL29" s="18" t="s">
        <v>86</v>
      </c>
      <c r="AM29" s="70">
        <f>IFERROR( IF((DILU!$F$9=$AL$26),(DILU!$J$10),0),0)</f>
        <v>0</v>
      </c>
      <c r="AN29" s="70">
        <f>IFERROR( IF((LUMA!$F$9=$AL$26),(LUMA!$J$10),0),0)</f>
        <v>0</v>
      </c>
      <c r="AO29" s="70">
        <f>IFERROR( IF((MAME!$F$9=$AL$26),(MAME!$J$10),0),0)</f>
        <v>0</v>
      </c>
      <c r="AP29" s="70">
        <f>IFERROR( IF((MEJE!$F$9=$AL$26),(MEJE!$J$10),0),0)</f>
        <v>0</v>
      </c>
      <c r="AQ29" s="70">
        <f>IFERROR( IF((JEVE!$F$9=$AL$26),(JEVE!$J$10),0),0)</f>
        <v>0</v>
      </c>
      <c r="AR29" s="70">
        <f>IFERROR( IF((VESA!$F$9=$AL$26),(VESA!$J$10),0),0)</f>
        <v>0</v>
      </c>
      <c r="AS29" s="70">
        <f>IFERROR( IF((SADI!$F$9=$AL$26),(SADI!$J$10),0),0)</f>
        <v>0</v>
      </c>
      <c r="AT29" s="23"/>
      <c r="AU29" s="23"/>
      <c r="AV29" s="23"/>
      <c r="AW29" s="23"/>
      <c r="AX29" s="23"/>
      <c r="AY29" s="23"/>
      <c r="AZ29" s="23"/>
    </row>
    <row r="30" spans="1:52" ht="10.5" customHeight="1" thickBot="1" x14ac:dyDescent="0.3">
      <c r="A30" s="23"/>
      <c r="B30" s="17" t="s">
        <v>87</v>
      </c>
      <c r="C30" s="70">
        <f>IFERROR( IF((DILU!$F$9=$B$26),(DILU!$J$11),0),0)</f>
        <v>0</v>
      </c>
      <c r="D30" s="70">
        <f>IFERROR( IF((LUMA!$F$9=$B$26),(LUMA!$J$11),0),0)</f>
        <v>0</v>
      </c>
      <c r="E30" s="70">
        <f>IFERROR( IF((MAME!$F$9=$B$26),(MAME!$J$11),0),0)</f>
        <v>0</v>
      </c>
      <c r="F30" s="70">
        <f>IFERROR( IF((MEJE!$F$9=$B$26),(MEJE!$J$11),0),0)</f>
        <v>0</v>
      </c>
      <c r="G30" s="70">
        <f>IFERROR( IF((JEVE!$F$9=$B$26),(JEVE!$J$11),0),0)</f>
        <v>0</v>
      </c>
      <c r="H30" s="70">
        <f>IFERROR( IF((VESA!$F$9=$B$26),(VESA!$J$11),0),0)</f>
        <v>0</v>
      </c>
      <c r="I30" s="70">
        <f>IFERROR( IF((SADI!$F$9=$B$26),(SADI!$J$11),0),0)</f>
        <v>0</v>
      </c>
      <c r="J30" s="23"/>
      <c r="K30" s="17" t="s">
        <v>87</v>
      </c>
      <c r="L30" s="70">
        <f>IFERROR( IF((DILU!$F$9=$K$26),(DILU!$J$11),0),0)</f>
        <v>0</v>
      </c>
      <c r="M30" s="70">
        <f>IFERROR( IF((LUMA!$F$9=$K$26),(LUMA!$J$11),0),0)</f>
        <v>0</v>
      </c>
      <c r="N30" s="70">
        <f>IFERROR( IF((MAME!$F$9=$K$26),(MAME!$J$11),0),0)</f>
        <v>0</v>
      </c>
      <c r="O30" s="70">
        <f>IFERROR( IF((MEJE!$F$9=$K$26),(MEJE!$J$11),0),0)</f>
        <v>0</v>
      </c>
      <c r="P30" s="70">
        <f>IFERROR( IF((JEVE!$F$9=$K$26),(JEVE!$J$11),0),0)</f>
        <v>0</v>
      </c>
      <c r="Q30" s="70">
        <f>IFERROR( IF((VESA!$F$9=$K$26),(VESA!$J$11),0),0)</f>
        <v>0</v>
      </c>
      <c r="R30" s="70">
        <f>IFERROR( IF((SADI!$F$9=$K$26),(SADI!$J$11),0),0)</f>
        <v>0</v>
      </c>
      <c r="S30" s="23"/>
      <c r="T30" s="17" t="s">
        <v>87</v>
      </c>
      <c r="U30" s="70">
        <f>IFERROR( IF((DILU!$F$9=$T$26),(DILU!$J$11),0),0)</f>
        <v>0</v>
      </c>
      <c r="V30" s="70">
        <f>IFERROR( IF((LUMA!$F$9=$T$26),(LUMA!$J$11),0),0)</f>
        <v>0</v>
      </c>
      <c r="W30" s="70">
        <f>IFERROR( IF((MAME!$F$9=$T$26),(MAME!$J$11),0),0)</f>
        <v>0.25</v>
      </c>
      <c r="X30" s="70">
        <f>IFERROR( IF((MEJE!$F$9=$T$26),(MEJE!$J$11),0),0)</f>
        <v>0</v>
      </c>
      <c r="Y30" s="70">
        <f>IFERROR( IF((JEVE!$F$9=$T$26),(JEVE!$J$11),0),0)</f>
        <v>0</v>
      </c>
      <c r="Z30" s="70">
        <f>IFERROR( IF((VESA!$F$9=$T$26),(VESA!$J$11),0),0)</f>
        <v>0</v>
      </c>
      <c r="AA30" s="70">
        <f>IFERROR( IF((SADI!$F$9=$T$26),(SADI!$J$11),0),0)</f>
        <v>0</v>
      </c>
      <c r="AB30" s="23"/>
      <c r="AC30" s="17" t="s">
        <v>87</v>
      </c>
      <c r="AD30" s="70">
        <f>IFERROR( IF((DILU!$F$9=$AC$26),(DILU!$J$11),0),0)</f>
        <v>0</v>
      </c>
      <c r="AE30" s="70">
        <f>IFERROR( IF((LUMA!$F$9=$AC$26),(LUMA!$J$11),0),0)</f>
        <v>0</v>
      </c>
      <c r="AF30" s="70">
        <f>IFERROR( IF((MAME!$F$9=$AC$26),(MAME!$J$11),0),0)</f>
        <v>0</v>
      </c>
      <c r="AG30" s="70">
        <f>IFERROR( IF((MEJE!$F$9=$AC$26),(MEJE!$J$11),0),0)</f>
        <v>0</v>
      </c>
      <c r="AH30" s="70">
        <f>IFERROR( IF((JEVE!$F$9=$AC$26),(JEVE!$J$11),0),0)</f>
        <v>0</v>
      </c>
      <c r="AI30" s="70">
        <f>IFERROR( IF((VESA!$F$9=$AC$26),(VESA!$J$11),0),0)</f>
        <v>0</v>
      </c>
      <c r="AJ30" s="70">
        <f>IFERROR( IF((SADI!$F$9=$AC$26),(SADI!$J$11),0),0)</f>
        <v>0</v>
      </c>
      <c r="AK30" s="23"/>
      <c r="AL30" s="17" t="s">
        <v>87</v>
      </c>
      <c r="AM30" s="70">
        <f>IFERROR( IF((DILU!$F$9=$AL$26),(DILU!$J$11),0),0)</f>
        <v>0</v>
      </c>
      <c r="AN30" s="70">
        <f>IFERROR( IF((LUMA!$F$9=$AL$26),(LUMA!$J$11),0),0)</f>
        <v>0</v>
      </c>
      <c r="AO30" s="70">
        <f>IFERROR( IF((MAME!$F$9=$AL$26),(MAME!$J$11),0),0)</f>
        <v>0</v>
      </c>
      <c r="AP30" s="70">
        <f>IFERROR( IF((MEJE!$F$9=$AL$26),(MEJE!$J$11),0),0)</f>
        <v>0</v>
      </c>
      <c r="AQ30" s="70">
        <f>IFERROR( IF((JEVE!$F$9=$AL$26),(JEVE!$J$11),0),0)</f>
        <v>0</v>
      </c>
      <c r="AR30" s="70">
        <f>IFERROR( IF((VESA!$F$9=$AL$26),(VESA!$J$11),0),0)</f>
        <v>0</v>
      </c>
      <c r="AS30" s="70">
        <f>IFERROR( IF((SADI!$F$9=$AL$26),(SADI!$J$11),0),0)</f>
        <v>0</v>
      </c>
      <c r="AT30" s="23"/>
      <c r="AU30" s="23"/>
      <c r="AV30" s="23"/>
      <c r="AW30" s="23"/>
      <c r="AX30" s="23"/>
      <c r="AY30" s="23"/>
      <c r="AZ30" s="23"/>
    </row>
    <row r="31" spans="1:52" ht="10.5" customHeight="1" thickBot="1" x14ac:dyDescent="0.3">
      <c r="A31" s="23"/>
      <c r="B31" s="17" t="s">
        <v>88</v>
      </c>
      <c r="C31" s="70">
        <f>IFERROR( IF((DILU!$F$9=$B$26),(DILU!$J$12),0),0)</f>
        <v>0</v>
      </c>
      <c r="D31" s="70">
        <f>IFERROR( IF((LUMA!$F$9=$B$26),(LUMA!$J$12),0),0)</f>
        <v>0</v>
      </c>
      <c r="E31" s="70">
        <f>IFERROR( IF((MAME!$F$9=$B$26),(MAME!$J$12),0),0)</f>
        <v>0</v>
      </c>
      <c r="F31" s="70">
        <f>IFERROR( IF((MEJE!$F$9=$B$26),(MEJE!$J$12),0),0)</f>
        <v>0</v>
      </c>
      <c r="G31" s="70">
        <f>IFERROR( IF((JEVE!$F$9=$B$26),(JEVE!$J$12),0),0)</f>
        <v>0</v>
      </c>
      <c r="H31" s="70">
        <f>IFERROR( IF((VESA!$F$9=$B$26),(VESA!$J$12),0),0)</f>
        <v>0</v>
      </c>
      <c r="I31" s="70">
        <f>IFERROR( IF((SADI!$F$9=$B$26),(SADI!$J$12),0),0)</f>
        <v>0</v>
      </c>
      <c r="J31" s="23"/>
      <c r="K31" s="17" t="s">
        <v>88</v>
      </c>
      <c r="L31" s="70">
        <f>IFERROR( IF((DILU!$F$9=$K$26),(DILU!$J$12),0),0)</f>
        <v>0</v>
      </c>
      <c r="M31" s="70">
        <f>IFERROR( IF((LUMA!$F$9=$K$26),(LUMA!$J$12),0),0)</f>
        <v>0</v>
      </c>
      <c r="N31" s="70">
        <f>IFERROR( IF((MAME!$F$9=$K$26),(MAME!$J$12),0),0)</f>
        <v>0</v>
      </c>
      <c r="O31" s="70">
        <f>IFERROR( IF((MEJE!$F$9=$K$26),(MEJE!$J$12),0),0)</f>
        <v>0</v>
      </c>
      <c r="P31" s="70">
        <f>IFERROR( IF((JEVE!$F$9=$K$26),(JEVE!$J$12),0),0)</f>
        <v>0</v>
      </c>
      <c r="Q31" s="70">
        <f>IFERROR( IF((VESA!$F$9=$K$26),(VESA!$J$12),0),0)</f>
        <v>0</v>
      </c>
      <c r="R31" s="70">
        <f>IFERROR( IF((SADI!$F$9=$K$26),(SADI!$J$12),0),0)</f>
        <v>0</v>
      </c>
      <c r="S31" s="23"/>
      <c r="T31" s="17" t="s">
        <v>88</v>
      </c>
      <c r="U31" s="70">
        <f>IFERROR( IF((DILU!$F$9=$T$26),(DILU!$J$12),0),0)</f>
        <v>0</v>
      </c>
      <c r="V31" s="70">
        <f>IFERROR( IF((LUMA!$F$9=$T$26),(LUMA!$J$12),0),0)</f>
        <v>0</v>
      </c>
      <c r="W31" s="70">
        <f>IFERROR( IF((MAME!$F$9=$T$26),(MAME!$J$12),0),0)</f>
        <v>0.25</v>
      </c>
      <c r="X31" s="70">
        <f>IFERROR( IF((MEJE!$F$9=$T$26),(MEJE!$J$12),0),0)</f>
        <v>0</v>
      </c>
      <c r="Y31" s="70">
        <f>IFERROR( IF((JEVE!$F$9=$T$26),(JEVE!$J$12),0),0)</f>
        <v>0</v>
      </c>
      <c r="Z31" s="70">
        <f>IFERROR( IF((VESA!$F$9=$T$26),(VESA!$J$12),0),0)</f>
        <v>0</v>
      </c>
      <c r="AA31" s="70">
        <f>IFERROR( IF((SADI!$F$9=$T$26),(SADI!$J$12),0),0)</f>
        <v>0</v>
      </c>
      <c r="AB31" s="23"/>
      <c r="AC31" s="17" t="s">
        <v>88</v>
      </c>
      <c r="AD31" s="70">
        <f>IFERROR( IF((DILU!$F$9=$AC$26),(DILU!$J$12),0),0)</f>
        <v>0</v>
      </c>
      <c r="AE31" s="70">
        <f>IFERROR( IF((LUMA!$F$9=$AC$26),(LUMA!$J$12),0),0)</f>
        <v>0</v>
      </c>
      <c r="AF31" s="70">
        <f>IFERROR( IF((MAME!$F$9=$AC$26),(MAME!$J$12),0),0)</f>
        <v>0</v>
      </c>
      <c r="AG31" s="70">
        <f>IFERROR( IF((MEJE!$F$9=$AC$26),(MEJE!$J$12),0),0)</f>
        <v>0</v>
      </c>
      <c r="AH31" s="70">
        <f>IFERROR( IF((JEVE!$F$9=$AC$26),(JEVE!$J$12),0),0)</f>
        <v>0</v>
      </c>
      <c r="AI31" s="70">
        <f>IFERROR( IF((VESA!$F$9=$AC$26),(VESA!$J$12),0),0)</f>
        <v>0</v>
      </c>
      <c r="AJ31" s="70">
        <f>IFERROR( IF((SADI!$F$9=$AC$26),(SADI!$J$12),0),0)</f>
        <v>0</v>
      </c>
      <c r="AK31" s="23"/>
      <c r="AL31" s="17" t="s">
        <v>88</v>
      </c>
      <c r="AM31" s="70">
        <f>IFERROR( IF((DILU!$F$9=$AL$26),(DILU!$J$12),0),0)</f>
        <v>0</v>
      </c>
      <c r="AN31" s="70">
        <f>IFERROR( IF((LUMA!$F$9=$AL$26),(LUMA!$J$12),0),0)</f>
        <v>0</v>
      </c>
      <c r="AO31" s="70">
        <f>IFERROR( IF((MAME!$F$9=$AL$26),(MAME!$J$12),0),0)</f>
        <v>0</v>
      </c>
      <c r="AP31" s="70">
        <f>IFERROR( IF((MEJE!$F$9=$AL$26),(MEJE!$J$12),0),0)</f>
        <v>0</v>
      </c>
      <c r="AQ31" s="70">
        <f>IFERROR( IF((JEVE!$F$9=$AL$26),(JEVE!$J$12),0),0)</f>
        <v>0</v>
      </c>
      <c r="AR31" s="70">
        <f>IFERROR( IF((VESA!$F$9=$AL$26),(VESA!$J$12),0),0)</f>
        <v>0</v>
      </c>
      <c r="AS31" s="70">
        <f>IFERROR( IF((SADI!$F$9=$AL$26),(SADI!$J$12),0),0)</f>
        <v>0</v>
      </c>
      <c r="AT31" s="23"/>
      <c r="AU31" s="23"/>
      <c r="AV31" s="23"/>
      <c r="AW31" s="23"/>
      <c r="AX31" s="23"/>
      <c r="AY31" s="23"/>
      <c r="AZ31" s="23"/>
    </row>
    <row r="32" spans="1:52" ht="10.5" customHeight="1" thickBot="1" x14ac:dyDescent="0.3">
      <c r="A32" s="23"/>
      <c r="B32" s="19"/>
      <c r="C32" s="13"/>
      <c r="D32" s="14"/>
      <c r="E32" s="14"/>
      <c r="F32" s="14"/>
      <c r="G32" s="14"/>
      <c r="H32" s="14"/>
      <c r="I32" s="15"/>
      <c r="J32" s="23"/>
      <c r="K32" s="19"/>
      <c r="L32" s="13"/>
      <c r="M32" s="14"/>
      <c r="N32" s="14"/>
      <c r="O32" s="14"/>
      <c r="P32" s="14"/>
      <c r="Q32" s="14"/>
      <c r="R32" s="15"/>
      <c r="S32" s="23"/>
      <c r="T32" s="19"/>
      <c r="U32" s="13"/>
      <c r="V32" s="14"/>
      <c r="W32" s="14"/>
      <c r="X32" s="14"/>
      <c r="Y32" s="14"/>
      <c r="Z32" s="14"/>
      <c r="AA32" s="15"/>
      <c r="AB32" s="23"/>
      <c r="AC32" s="19"/>
      <c r="AD32" s="13"/>
      <c r="AE32" s="14"/>
      <c r="AF32" s="14"/>
      <c r="AG32" s="14"/>
      <c r="AH32" s="14"/>
      <c r="AI32" s="14"/>
      <c r="AJ32" s="15"/>
      <c r="AK32" s="23"/>
      <c r="AL32" s="19"/>
      <c r="AM32" s="13"/>
      <c r="AN32" s="14"/>
      <c r="AO32" s="14"/>
      <c r="AP32" s="14"/>
      <c r="AQ32" s="14"/>
      <c r="AR32" s="14"/>
      <c r="AS32" s="15"/>
      <c r="AT32" s="23"/>
      <c r="AU32" s="23"/>
      <c r="AV32" s="23"/>
      <c r="AW32" s="23"/>
      <c r="AX32" s="23"/>
      <c r="AY32" s="23"/>
      <c r="AZ32" s="23"/>
    </row>
    <row r="33" spans="1:52" ht="10.5" customHeight="1" thickBot="1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</row>
    <row r="34" spans="1:52" ht="15.75" thickBot="1" x14ac:dyDescent="0.3">
      <c r="A34" s="23"/>
      <c r="B34" s="12">
        <v>5</v>
      </c>
      <c r="C34" s="20" t="s">
        <v>89</v>
      </c>
      <c r="D34" s="17" t="s">
        <v>90</v>
      </c>
      <c r="E34" s="21" t="s">
        <v>91</v>
      </c>
      <c r="F34" s="17" t="s">
        <v>92</v>
      </c>
      <c r="G34" s="21" t="s">
        <v>93</v>
      </c>
      <c r="H34" s="17" t="s">
        <v>94</v>
      </c>
      <c r="I34" s="22" t="s">
        <v>95</v>
      </c>
      <c r="J34" s="23"/>
      <c r="K34" s="12">
        <v>16</v>
      </c>
      <c r="L34" s="20" t="s">
        <v>89</v>
      </c>
      <c r="M34" s="17" t="s">
        <v>90</v>
      </c>
      <c r="N34" s="21" t="s">
        <v>91</v>
      </c>
      <c r="O34" s="17" t="s">
        <v>92</v>
      </c>
      <c r="P34" s="21" t="s">
        <v>93</v>
      </c>
      <c r="Q34" s="17" t="s">
        <v>94</v>
      </c>
      <c r="R34" s="22" t="s">
        <v>95</v>
      </c>
      <c r="S34" s="23"/>
      <c r="T34" s="12">
        <v>27</v>
      </c>
      <c r="U34" s="20" t="s">
        <v>89</v>
      </c>
      <c r="V34" s="17" t="s">
        <v>90</v>
      </c>
      <c r="W34" s="21" t="s">
        <v>91</v>
      </c>
      <c r="X34" s="17" t="s">
        <v>92</v>
      </c>
      <c r="Y34" s="21" t="s">
        <v>93</v>
      </c>
      <c r="Z34" s="17" t="s">
        <v>94</v>
      </c>
      <c r="AA34" s="22" t="s">
        <v>95</v>
      </c>
      <c r="AB34" s="23"/>
      <c r="AC34" s="12">
        <v>37</v>
      </c>
      <c r="AD34" s="20" t="s">
        <v>89</v>
      </c>
      <c r="AE34" s="17" t="s">
        <v>90</v>
      </c>
      <c r="AF34" s="21" t="s">
        <v>91</v>
      </c>
      <c r="AG34" s="17" t="s">
        <v>92</v>
      </c>
      <c r="AH34" s="21" t="s">
        <v>93</v>
      </c>
      <c r="AI34" s="17" t="s">
        <v>94</v>
      </c>
      <c r="AJ34" s="22" t="s">
        <v>95</v>
      </c>
      <c r="AK34" s="23"/>
      <c r="AL34" s="12">
        <v>47</v>
      </c>
      <c r="AM34" s="20" t="s">
        <v>89</v>
      </c>
      <c r="AN34" s="17" t="s">
        <v>90</v>
      </c>
      <c r="AO34" s="21" t="s">
        <v>91</v>
      </c>
      <c r="AP34" s="17" t="s">
        <v>92</v>
      </c>
      <c r="AQ34" s="21" t="s">
        <v>93</v>
      </c>
      <c r="AR34" s="17" t="s">
        <v>94</v>
      </c>
      <c r="AS34" s="22" t="s">
        <v>95</v>
      </c>
      <c r="AT34" s="23"/>
      <c r="AU34" s="23"/>
      <c r="AV34" s="23"/>
      <c r="AW34" s="23"/>
      <c r="AX34" s="23"/>
      <c r="AY34" s="23"/>
      <c r="AZ34" s="23"/>
    </row>
    <row r="35" spans="1:52" ht="10.5" customHeight="1" thickBot="1" x14ac:dyDescent="0.3">
      <c r="A35" s="23"/>
      <c r="B35" s="16" t="s">
        <v>20</v>
      </c>
      <c r="C35" s="70">
        <f>IFERROR( IF((DILU!$F$9=$B$34),(DILU!$J$8),0),0)</f>
        <v>0</v>
      </c>
      <c r="D35" s="70">
        <f>IFERROR( IF((LUMA!$F$9=$B$34),(LUMA!$J$8),0),0)</f>
        <v>0</v>
      </c>
      <c r="E35" s="70">
        <f>IFERROR( IF((MAME!$F$9=$B$34),(MAME!$J$8),0),0)</f>
        <v>0</v>
      </c>
      <c r="F35" s="70">
        <f>IFERROR( IF((MEJE!$F$9=$B$34),(MEJE!$J$8),0),0)</f>
        <v>0</v>
      </c>
      <c r="G35" s="70">
        <f>IFERROR( IF((JEVE!$F$9=$B$34),(JEVE!$J$8),0),0)</f>
        <v>0</v>
      </c>
      <c r="H35" s="70">
        <f>IFERROR( IF((VESA!$F$9=$B$34),(VESA!$J$8),0),0)</f>
        <v>0</v>
      </c>
      <c r="I35" s="70">
        <f>IFERROR( IF((SADI!$F$9=$B$34),(SADI!$J$8),0),0)</f>
        <v>0</v>
      </c>
      <c r="J35" s="23"/>
      <c r="K35" s="16" t="s">
        <v>20</v>
      </c>
      <c r="L35" s="70">
        <f>IFERROR( IF((DILU!$F$9=$K$34),(DILU!$J$8),0),0)</f>
        <v>0</v>
      </c>
      <c r="M35" s="70">
        <f>IFERROR( IF((LUMA!$F$9=$K$34),(LUMA!$J$8),0),0)</f>
        <v>0</v>
      </c>
      <c r="N35" s="70">
        <f>IFERROR( IF((MAME!$F$9=$K$34),(MAME!$J$8),0),0)</f>
        <v>0</v>
      </c>
      <c r="O35" s="70">
        <f>IFERROR( IF((MEJE!$F$9=$K$34),(MEJE!$J$8),0),0)</f>
        <v>0</v>
      </c>
      <c r="P35" s="70">
        <f>IFERROR( IF((JEVE!$F$9=$K$34),(JEVE!$J$8),0),0)</f>
        <v>0</v>
      </c>
      <c r="Q35" s="70">
        <f>IFERROR( IF((VESA!$F$9=$K$34),(VESA!$J$8),0),0)</f>
        <v>0</v>
      </c>
      <c r="R35" s="70">
        <f>IFERROR( IF((SADI!$F$9=$K$34),(SADI!$J$8),0),0)</f>
        <v>0</v>
      </c>
      <c r="S35" s="23"/>
      <c r="T35" s="16" t="s">
        <v>20</v>
      </c>
      <c r="U35" s="70">
        <f>IFERROR( IF((DILU!$F$9=$T$34),(DILU!$J$8),0),0)</f>
        <v>0</v>
      </c>
      <c r="V35" s="70">
        <f>IFERROR( IF((LUMA!$F$9=$T$34),(LUMA!$J$8),0),0)</f>
        <v>0</v>
      </c>
      <c r="W35" s="70">
        <f>IFERROR( IF((MAME!$F$9=$T$34),(MAME!$J$8),0),0)</f>
        <v>0</v>
      </c>
      <c r="X35" s="70">
        <f>IFERROR( IF((MEJE!$F$9=$T$34),(MEJE!$J$8),0),0)</f>
        <v>0</v>
      </c>
      <c r="Y35" s="70">
        <f>IFERROR( IF((JEVE!$F$9=$T$34),(JEVE!$J$8),0),0)</f>
        <v>0</v>
      </c>
      <c r="Z35" s="70">
        <f>IFERROR( IF((VESA!$F$9=$T$34),(VESA!$J$8),0),0)</f>
        <v>0</v>
      </c>
      <c r="AA35" s="70">
        <f>IFERROR( IF((SADI!$F$9=$T$34),(SADI!$J$8),0),0)</f>
        <v>0</v>
      </c>
      <c r="AB35" s="23"/>
      <c r="AC35" s="16" t="s">
        <v>20</v>
      </c>
      <c r="AD35" s="70">
        <f>IFERROR( IF((DILU!$F$9=$AC$34),(DILU!$J$8),0),0)</f>
        <v>0</v>
      </c>
      <c r="AE35" s="70">
        <f>IFERROR( IF((LUMA!$F$9=$AC$34),(LUMA!$J$8),0),0)</f>
        <v>0</v>
      </c>
      <c r="AF35" s="70">
        <f>IFERROR( IF((MAME!$F$9=$AC$34),(MAME!$J$8),0),0)</f>
        <v>0</v>
      </c>
      <c r="AG35" s="70">
        <f>IFERROR( IF((MEJE!$F$9=$AC$34),(MEJE!$J$8),0),0)</f>
        <v>0</v>
      </c>
      <c r="AH35" s="70">
        <f>IFERROR( IF((JEVE!$F$9=$AC$34),(JEVE!$J$8),0),0)</f>
        <v>0</v>
      </c>
      <c r="AI35" s="70">
        <f>IFERROR( IF((VESA!$F$9=$AC$34),(VESA!$J$8),0),0)</f>
        <v>0</v>
      </c>
      <c r="AJ35" s="70">
        <f>IFERROR( IF((SADI!$F$9=$AC$34),(SADI!$J$8),0),0)</f>
        <v>0</v>
      </c>
      <c r="AK35" s="23"/>
      <c r="AL35" s="16" t="s">
        <v>20</v>
      </c>
      <c r="AM35" s="70">
        <f>IFERROR( IF((DILU!$F$9=$AL$34),(DILU!$J$8),0),0)</f>
        <v>0</v>
      </c>
      <c r="AN35" s="70">
        <f>IFERROR( IF((LUMA!$F$9=$AL$34),(LUMA!$J$8),0),0)</f>
        <v>0</v>
      </c>
      <c r="AO35" s="70">
        <f>IFERROR( IF((MAME!$F$9=$AL$34),(MAME!$J$8),0),0)</f>
        <v>0</v>
      </c>
      <c r="AP35" s="70">
        <f>IFERROR( IF((MEJE!$F$9=$AL$34),(MEJE!$J$8),0),0)</f>
        <v>0</v>
      </c>
      <c r="AQ35" s="70">
        <f>IFERROR( IF((JEVE!$F$9=$AL$34),(JEVE!$J$8),0),0)</f>
        <v>0</v>
      </c>
      <c r="AR35" s="70">
        <f>IFERROR( IF((VESA!$F$9=$AL$34),(VESA!$J$8),0),0)</f>
        <v>0</v>
      </c>
      <c r="AS35" s="70">
        <f>IFERROR( IF((SADI!$F$9=$AL$34),(SADI!$J$8),0),0)</f>
        <v>0</v>
      </c>
      <c r="AT35" s="23"/>
      <c r="AU35" s="23"/>
      <c r="AV35" s="23"/>
      <c r="AW35" s="23"/>
      <c r="AX35" s="23"/>
      <c r="AY35" s="23"/>
      <c r="AZ35" s="23"/>
    </row>
    <row r="36" spans="1:52" ht="10.5" customHeight="1" thickBot="1" x14ac:dyDescent="0.3">
      <c r="A36" s="23"/>
      <c r="B36" s="17" t="s">
        <v>85</v>
      </c>
      <c r="C36" s="70">
        <f>IFERROR( IF((DILU!$F$9=$B$34),(DILU!$J$9),0),0)</f>
        <v>0</v>
      </c>
      <c r="D36" s="70">
        <f>IFERROR( IF((LUMA!$F$9=$B$34),(LUMA!$J$9),0),0)</f>
        <v>0</v>
      </c>
      <c r="E36" s="70">
        <f>IFERROR( IF((MAME!$F$9=$B$34),(MAME!$J$9),0),0)</f>
        <v>0</v>
      </c>
      <c r="F36" s="70">
        <f>IFERROR( IF((MEJE!$F$9=$B$34),(MEJE!$J$9),0),0)</f>
        <v>0</v>
      </c>
      <c r="G36" s="70">
        <f>IFERROR( IF((JEVE!$F$9=$B$34),(JEVE!$J$9),0),0)</f>
        <v>0</v>
      </c>
      <c r="H36" s="70">
        <f>IFERROR( IF((VESA!$F$9=$B$34),(VESA!$J$9),0),0)</f>
        <v>0</v>
      </c>
      <c r="I36" s="70">
        <f>IFERROR( IF((SADI!$F$9=$B$34),(SADI!$J$9),0),0)</f>
        <v>0</v>
      </c>
      <c r="J36" s="23"/>
      <c r="K36" s="17" t="s">
        <v>85</v>
      </c>
      <c r="L36" s="70">
        <f>IFERROR( IF((DILU!$F$9=$K$34),(DILU!$J$9),0),0)</f>
        <v>0</v>
      </c>
      <c r="M36" s="70">
        <f>IFERROR( IF((LUMA!$F$9=$K$34),(LUMA!$J$9),0),0)</f>
        <v>0</v>
      </c>
      <c r="N36" s="70">
        <f>IFERROR( IF((MAME!$F$9=$K$34),(MAME!$J$9),0),0)</f>
        <v>0</v>
      </c>
      <c r="O36" s="70">
        <f>IFERROR( IF((MEJE!$F$9=$K$34),(MEJE!$J$9),0),0)</f>
        <v>0</v>
      </c>
      <c r="P36" s="70">
        <f>IFERROR( IF((JEVE!$F$9=$K$34),(JEVE!$J$9),0),0)</f>
        <v>0</v>
      </c>
      <c r="Q36" s="70">
        <f>IFERROR( IF((VESA!$F$9=$K$34),(VESA!$J$9),0),0)</f>
        <v>0</v>
      </c>
      <c r="R36" s="70">
        <f>IFERROR( IF((SADI!$F$9=$K$34),(SADI!$J$9),0),0)</f>
        <v>0</v>
      </c>
      <c r="S36" s="23"/>
      <c r="T36" s="17" t="s">
        <v>85</v>
      </c>
      <c r="U36" s="70">
        <f>IFERROR( IF((DILU!$F$9=$T$34),(DILU!$J$9),0),0)</f>
        <v>0</v>
      </c>
      <c r="V36" s="70">
        <f>IFERROR( IF((LUMA!$F$9=$T$34),(LUMA!$J$9),0),0)</f>
        <v>0</v>
      </c>
      <c r="W36" s="70">
        <f>IFERROR( IF((MAME!$F$9=$T$34),(MAME!$J$9),0),0)</f>
        <v>0</v>
      </c>
      <c r="X36" s="70">
        <f>IFERROR( IF((MEJE!$F$9=$T$34),(MEJE!$J$9),0),0)</f>
        <v>0</v>
      </c>
      <c r="Y36" s="70">
        <f>IFERROR( IF((JEVE!$F$9=$T$34),(JEVE!$J$9),0),0)</f>
        <v>0</v>
      </c>
      <c r="Z36" s="70">
        <f>IFERROR( IF((VESA!$F$9=$T$34),(VESA!$J$9),0),0)</f>
        <v>0</v>
      </c>
      <c r="AA36" s="70">
        <f>IFERROR( IF((SADI!$F$9=$T$34),(SADI!$J$9),0),0)</f>
        <v>0</v>
      </c>
      <c r="AB36" s="23"/>
      <c r="AC36" s="17" t="s">
        <v>85</v>
      </c>
      <c r="AD36" s="70">
        <f>IFERROR( IF((DILU!$F$9=$AC$34),(DILU!$J$9),0),0)</f>
        <v>0</v>
      </c>
      <c r="AE36" s="70">
        <f>IFERROR( IF((LUMA!$F$9=$AC$34),(LUMA!$J$9),0),0)</f>
        <v>0</v>
      </c>
      <c r="AF36" s="70">
        <f>IFERROR( IF((MAME!$F$9=$AC$34),(MAME!$J$9),0),0)</f>
        <v>0</v>
      </c>
      <c r="AG36" s="70">
        <f>IFERROR( IF((MEJE!$F$9=$AC$34),(MEJE!$J$9),0),0)</f>
        <v>0</v>
      </c>
      <c r="AH36" s="70">
        <f>IFERROR( IF((JEVE!$F$9=$AC$34),(JEVE!$J$9),0),0)</f>
        <v>0</v>
      </c>
      <c r="AI36" s="70">
        <f>IFERROR( IF((VESA!$F$9=$AC$34),(VESA!$J$9),0),0)</f>
        <v>0</v>
      </c>
      <c r="AJ36" s="70">
        <f>IFERROR( IF((SADI!$F$9=$AC$34),(SADI!$J$9),0),0)</f>
        <v>0</v>
      </c>
      <c r="AK36" s="23"/>
      <c r="AL36" s="17" t="s">
        <v>85</v>
      </c>
      <c r="AM36" s="70">
        <f>IFERROR( IF((DILU!$F$9=$AL$34),(DILU!$J$9),0),0)</f>
        <v>0</v>
      </c>
      <c r="AN36" s="70">
        <f>IFERROR( IF((LUMA!$F$9=$AL$34),(LUMA!$J$9),0),0)</f>
        <v>0</v>
      </c>
      <c r="AO36" s="70">
        <f>IFERROR( IF((MAME!$F$9=$AL$34),(MAME!$J$9),0),0)</f>
        <v>0</v>
      </c>
      <c r="AP36" s="70">
        <f>IFERROR( IF((MEJE!$F$9=$AL$34),(MEJE!$J$9),0),0)</f>
        <v>0</v>
      </c>
      <c r="AQ36" s="70">
        <f>IFERROR( IF((JEVE!$F$9=$AL$34),(JEVE!$J$9),0),0)</f>
        <v>0</v>
      </c>
      <c r="AR36" s="70">
        <f>IFERROR( IF((VESA!$F$9=$AL$34),(VESA!$J$9),0),0)</f>
        <v>0</v>
      </c>
      <c r="AS36" s="70">
        <f>IFERROR( IF((SADI!$F$9=$AL$34),(SADI!$J$9),0),0)</f>
        <v>0</v>
      </c>
      <c r="AT36" s="23"/>
      <c r="AU36" s="23"/>
      <c r="AV36" s="23"/>
      <c r="AW36" s="23"/>
      <c r="AX36" s="23"/>
      <c r="AY36" s="23"/>
      <c r="AZ36" s="23"/>
    </row>
    <row r="37" spans="1:52" ht="10.5" customHeight="1" thickBot="1" x14ac:dyDescent="0.3">
      <c r="A37" s="23"/>
      <c r="B37" s="18" t="s">
        <v>86</v>
      </c>
      <c r="C37" s="70">
        <f>IFERROR( IF((DILU!$F$9=$B$34),(DILU!$J$10),0),0)</f>
        <v>0</v>
      </c>
      <c r="D37" s="70">
        <f>IFERROR( IF((LUMA!$F$9=$B$34),(LUMA!$J$10),0),0)</f>
        <v>0</v>
      </c>
      <c r="E37" s="70">
        <f>IFERROR( IF((MAME!$F$9=$B$34),(MAME!$J$10),0),0)</f>
        <v>0</v>
      </c>
      <c r="F37" s="70">
        <f>IFERROR( IF((MEJE!$F$9=$B$34),(MEJE!$J$10),0),0)</f>
        <v>0</v>
      </c>
      <c r="G37" s="70">
        <f>IFERROR( IF((JEVE!$F$9=$B$34),(JEVE!$J$10),0),0)</f>
        <v>0</v>
      </c>
      <c r="H37" s="70">
        <f>IFERROR( IF((VESA!$F$9=$B$34),(VESA!$J$10),0),0)</f>
        <v>0</v>
      </c>
      <c r="I37" s="70">
        <f>IFERROR( IF((SADI!$F$9=$B$34),(SADI!$J$10),0),0)</f>
        <v>0</v>
      </c>
      <c r="J37" s="23"/>
      <c r="K37" s="18" t="s">
        <v>86</v>
      </c>
      <c r="L37" s="70">
        <f>IFERROR( IF((DILU!$F$9=$K$34),(DILU!$J$10),0),0)</f>
        <v>0</v>
      </c>
      <c r="M37" s="70">
        <f>IFERROR( IF((LUMA!$F$9=$K$34),(LUMA!$J$10),0),0)</f>
        <v>0</v>
      </c>
      <c r="N37" s="70">
        <f>IFERROR( IF((MAME!$F$9=$K$34),(MAME!$J$10),0),0)</f>
        <v>0</v>
      </c>
      <c r="O37" s="70">
        <f>IFERROR( IF((MEJE!$F$9=$K$34),(MEJE!$J$10),0),0)</f>
        <v>0</v>
      </c>
      <c r="P37" s="70">
        <f>IFERROR( IF((JEVE!$F$9=$K$34),(JEVE!$J$10),0),0)</f>
        <v>0</v>
      </c>
      <c r="Q37" s="70">
        <f>IFERROR( IF((VESA!$F$9=$K$34),(VESA!$J$10),0),0)</f>
        <v>0</v>
      </c>
      <c r="R37" s="70">
        <f>IFERROR( IF((SADI!$F$9=$K$34),(SADI!$J$10),0),0)</f>
        <v>0</v>
      </c>
      <c r="S37" s="23"/>
      <c r="T37" s="18" t="s">
        <v>86</v>
      </c>
      <c r="U37" s="70">
        <f>IFERROR( IF((DILU!$F$9=$T$34),(DILU!$J$10),0),0)</f>
        <v>0</v>
      </c>
      <c r="V37" s="70">
        <f>IFERROR( IF((LUMA!$F$9=$T$34),(LUMA!$J$10),0),0)</f>
        <v>0</v>
      </c>
      <c r="W37" s="70">
        <f>IFERROR( IF((MAME!$F$9=$T$34),(MAME!$J$10),0),0)</f>
        <v>0</v>
      </c>
      <c r="X37" s="70">
        <f>IFERROR( IF((MEJE!$F$9=$T$34),(MEJE!$J$10),0),0)</f>
        <v>0</v>
      </c>
      <c r="Y37" s="70">
        <f>IFERROR( IF((JEVE!$F$9=$T$34),(JEVE!$J$10),0),0)</f>
        <v>0</v>
      </c>
      <c r="Z37" s="70">
        <f>IFERROR( IF((VESA!$F$9=$T$34),(VESA!$J$10),0),0)</f>
        <v>0</v>
      </c>
      <c r="AA37" s="70">
        <f>IFERROR( IF((SADI!$F$9=$T$34),(SADI!$J$10),0),0)</f>
        <v>0</v>
      </c>
      <c r="AB37" s="23"/>
      <c r="AC37" s="18" t="s">
        <v>86</v>
      </c>
      <c r="AD37" s="70">
        <f>IFERROR( IF((DILU!$F$9=$AC$34),(DILU!$J$10),0),0)</f>
        <v>0</v>
      </c>
      <c r="AE37" s="70">
        <f>IFERROR( IF((LUMA!$F$9=$AC$34),(LUMA!$J$10),0),0)</f>
        <v>0</v>
      </c>
      <c r="AF37" s="70">
        <f>IFERROR( IF((MAME!$F$9=$AC$34),(MAME!$J$10),0),0)</f>
        <v>0</v>
      </c>
      <c r="AG37" s="70">
        <f>IFERROR( IF((MEJE!$F$9=$AC$34),(MEJE!$J$10),0),0)</f>
        <v>0</v>
      </c>
      <c r="AH37" s="70">
        <f>IFERROR( IF((JEVE!$F$9=$AC$34),(JEVE!$J$10),0),0)</f>
        <v>0</v>
      </c>
      <c r="AI37" s="70">
        <f>IFERROR( IF((VESA!$F$9=$AC$34),(VESA!$J$10),0),0)</f>
        <v>0</v>
      </c>
      <c r="AJ37" s="70">
        <f>IFERROR( IF((SADI!$F$9=$AC$34),(SADI!$J$10),0),0)</f>
        <v>0</v>
      </c>
      <c r="AK37" s="23"/>
      <c r="AL37" s="18" t="s">
        <v>86</v>
      </c>
      <c r="AM37" s="70">
        <f>IFERROR( IF((DILU!$F$9=$AL$34),(DILU!$J$10),0),0)</f>
        <v>0</v>
      </c>
      <c r="AN37" s="70">
        <f>IFERROR( IF((LUMA!$F$9=$AL$34),(LUMA!$J$10),0),0)</f>
        <v>0</v>
      </c>
      <c r="AO37" s="70">
        <f>IFERROR( IF((MAME!$F$9=$AL$34),(MAME!$J$10),0),0)</f>
        <v>0</v>
      </c>
      <c r="AP37" s="70">
        <f>IFERROR( IF((MEJE!$F$9=$AL$34),(MEJE!$J$10),0),0)</f>
        <v>0</v>
      </c>
      <c r="AQ37" s="70">
        <f>IFERROR( IF((JEVE!$F$9=$AL$34),(JEVE!$J$10),0),0)</f>
        <v>0</v>
      </c>
      <c r="AR37" s="70">
        <f>IFERROR( IF((VESA!$F$9=$AL$34),(VESA!$J$10),0),0)</f>
        <v>0</v>
      </c>
      <c r="AS37" s="70">
        <f>IFERROR( IF((SADI!$F$9=$AL$34),(SADI!$J$10),0),0)</f>
        <v>0</v>
      </c>
      <c r="AT37" s="23"/>
      <c r="AU37" s="23"/>
      <c r="AV37" s="23"/>
      <c r="AW37" s="23"/>
      <c r="AX37" s="23"/>
      <c r="AY37" s="23"/>
      <c r="AZ37" s="23"/>
    </row>
    <row r="38" spans="1:52" ht="10.5" customHeight="1" thickBot="1" x14ac:dyDescent="0.3">
      <c r="A38" s="23"/>
      <c r="B38" s="17" t="s">
        <v>87</v>
      </c>
      <c r="C38" s="70">
        <f>IFERROR( IF((DILU!$F$9=$B$34),(DILU!$J$11),0),0)</f>
        <v>0</v>
      </c>
      <c r="D38" s="70">
        <f>IFERROR( IF((LUMA!$F$9=$B$34),(LUMA!$J$11),0),0)</f>
        <v>0</v>
      </c>
      <c r="E38" s="70">
        <f>IFERROR( IF((MAME!$F$9=$B$34),(MAME!$J$11),0),0)</f>
        <v>0</v>
      </c>
      <c r="F38" s="70">
        <f>IFERROR( IF((MEJE!$F$9=$B$34),(MEJE!$J$11),0),0)</f>
        <v>0</v>
      </c>
      <c r="G38" s="70">
        <f>IFERROR( IF((JEVE!$F$9=$B$34),(JEVE!$J$11),0),0)</f>
        <v>0</v>
      </c>
      <c r="H38" s="70">
        <f>IFERROR( IF((VESA!$F$9=$B$34),(VESA!$J$11),0),0)</f>
        <v>0</v>
      </c>
      <c r="I38" s="70">
        <f>IFERROR( IF((SADI!$F$9=$B$34),(SADI!$J$11),0),0)</f>
        <v>0</v>
      </c>
      <c r="J38" s="23"/>
      <c r="K38" s="17" t="s">
        <v>87</v>
      </c>
      <c r="L38" s="70">
        <f>IFERROR( IF((DILU!$F$9=$K$34),(DILU!$J$11),0),0)</f>
        <v>0</v>
      </c>
      <c r="M38" s="70">
        <f>IFERROR( IF((LUMA!$F$9=$K$34),(LUMA!$J$11),0),0)</f>
        <v>0</v>
      </c>
      <c r="N38" s="70">
        <f>IFERROR( IF((MAME!$F$9=$K$34),(MAME!$J$11),0),0)</f>
        <v>0</v>
      </c>
      <c r="O38" s="70">
        <f>IFERROR( IF((MEJE!$F$9=$K$34),(MEJE!$J$11),0),0)</f>
        <v>0</v>
      </c>
      <c r="P38" s="70">
        <f>IFERROR( IF((JEVE!$F$9=$K$34),(JEVE!$J$11),0),0)</f>
        <v>0</v>
      </c>
      <c r="Q38" s="70">
        <f>IFERROR( IF((VESA!$F$9=$K$34),(VESA!$J$11),0),0)</f>
        <v>0</v>
      </c>
      <c r="R38" s="70">
        <f>IFERROR( IF((SADI!$F$9=$K$34),(SADI!$J$11),0),0)</f>
        <v>0</v>
      </c>
      <c r="S38" s="23"/>
      <c r="T38" s="17" t="s">
        <v>87</v>
      </c>
      <c r="U38" s="70">
        <f>IFERROR( IF((DILU!$F$9=$T$34),(DILU!$J$11),0),0)</f>
        <v>0</v>
      </c>
      <c r="V38" s="70">
        <f>IFERROR( IF((LUMA!$F$9=$T$34),(LUMA!$J$11),0),0)</f>
        <v>0</v>
      </c>
      <c r="W38" s="70">
        <f>IFERROR( IF((MAME!$F$9=$T$34),(MAME!$J$11),0),0)</f>
        <v>0</v>
      </c>
      <c r="X38" s="70">
        <f>IFERROR( IF((MEJE!$F$9=$T$34),(MEJE!$J$11),0),0)</f>
        <v>0</v>
      </c>
      <c r="Y38" s="70">
        <f>IFERROR( IF((JEVE!$F$9=$T$34),(JEVE!$J$11),0),0)</f>
        <v>0</v>
      </c>
      <c r="Z38" s="70">
        <f>IFERROR( IF((VESA!$F$9=$T$34),(VESA!$J$11),0),0)</f>
        <v>0</v>
      </c>
      <c r="AA38" s="70">
        <f>IFERROR( IF((SADI!$F$9=$T$34),(SADI!$J$11),0),0)</f>
        <v>0</v>
      </c>
      <c r="AB38" s="23"/>
      <c r="AC38" s="17" t="s">
        <v>87</v>
      </c>
      <c r="AD38" s="70">
        <f>IFERROR( IF((DILU!$F$9=$AC$34),(DILU!$J$11),0),0)</f>
        <v>0</v>
      </c>
      <c r="AE38" s="70">
        <f>IFERROR( IF((LUMA!$F$9=$AC$34),(LUMA!$J$11),0),0)</f>
        <v>0</v>
      </c>
      <c r="AF38" s="70">
        <f>IFERROR( IF((MAME!$F$9=$AC$34),(MAME!$J$11),0),0)</f>
        <v>0</v>
      </c>
      <c r="AG38" s="70">
        <f>IFERROR( IF((MEJE!$F$9=$AC$34),(MEJE!$J$11),0),0)</f>
        <v>0</v>
      </c>
      <c r="AH38" s="70">
        <f>IFERROR( IF((JEVE!$F$9=$AC$34),(JEVE!$J$11),0),0)</f>
        <v>0</v>
      </c>
      <c r="AI38" s="70">
        <f>IFERROR( IF((VESA!$F$9=$AC$34),(VESA!$J$11),0),0)</f>
        <v>0</v>
      </c>
      <c r="AJ38" s="70">
        <f>IFERROR( IF((SADI!$F$9=$AC$34),(SADI!$J$11),0),0)</f>
        <v>0</v>
      </c>
      <c r="AK38" s="23"/>
      <c r="AL38" s="17" t="s">
        <v>87</v>
      </c>
      <c r="AM38" s="70">
        <f>IFERROR( IF((DILU!$F$9=$AL$34),(DILU!$J$11),0),0)</f>
        <v>0</v>
      </c>
      <c r="AN38" s="70">
        <f>IFERROR( IF((LUMA!$F$9=$AL$34),(LUMA!$J$11),0),0)</f>
        <v>0</v>
      </c>
      <c r="AO38" s="70">
        <f>IFERROR( IF((MAME!$F$9=$AL$34),(MAME!$J$11),0),0)</f>
        <v>0</v>
      </c>
      <c r="AP38" s="70">
        <f>IFERROR( IF((MEJE!$F$9=$AL$34),(MEJE!$J$11),0),0)</f>
        <v>0</v>
      </c>
      <c r="AQ38" s="70">
        <f>IFERROR( IF((JEVE!$F$9=$AL$34),(JEVE!$J$11),0),0)</f>
        <v>0</v>
      </c>
      <c r="AR38" s="70">
        <f>IFERROR( IF((VESA!$F$9=$AL$34),(VESA!$J$11),0),0)</f>
        <v>0</v>
      </c>
      <c r="AS38" s="70">
        <f>IFERROR( IF((SADI!$F$9=$AL$34),(SADI!$J$11),0),0)</f>
        <v>0</v>
      </c>
      <c r="AT38" s="23"/>
      <c r="AU38" s="23"/>
      <c r="AV38" s="23"/>
      <c r="AW38" s="23"/>
      <c r="AX38" s="23"/>
      <c r="AY38" s="23"/>
      <c r="AZ38" s="23"/>
    </row>
    <row r="39" spans="1:52" ht="10.5" customHeight="1" thickBot="1" x14ac:dyDescent="0.3">
      <c r="A39" s="23"/>
      <c r="B39" s="17" t="s">
        <v>88</v>
      </c>
      <c r="C39" s="70">
        <f>IFERROR( IF((DILU!$F$9=$B$34),(DILU!$J$12),0),0)</f>
        <v>0</v>
      </c>
      <c r="D39" s="70">
        <f>IFERROR( IF((LUMA!$F$9=$B$34),(LUMA!$J$12),0),0)</f>
        <v>0</v>
      </c>
      <c r="E39" s="70">
        <f>IFERROR( IF((MAME!$F$9=$B$34),(MAME!$J$12),0),0)</f>
        <v>0</v>
      </c>
      <c r="F39" s="70">
        <f>IFERROR( IF((MEJE!$F$9=$B$34),(MEJE!$J$12),0),0)</f>
        <v>0</v>
      </c>
      <c r="G39" s="70">
        <f>IFERROR( IF((JEVE!$F$9=$B$34),(JEVE!$J$12),0),0)</f>
        <v>0</v>
      </c>
      <c r="H39" s="70">
        <f>IFERROR( IF((VESA!$F$9=$B$34),(VESA!$J$12),0),0)</f>
        <v>0</v>
      </c>
      <c r="I39" s="70">
        <f>IFERROR( IF((SADI!$F$9=$B$34),(SADI!$J$12),0),0)</f>
        <v>0</v>
      </c>
      <c r="J39" s="23"/>
      <c r="K39" s="17" t="s">
        <v>88</v>
      </c>
      <c r="L39" s="70">
        <f>IFERROR( IF((DILU!$F$9=$K$34),(DILU!$J$12),0),0)</f>
        <v>0</v>
      </c>
      <c r="M39" s="70">
        <f>IFERROR( IF((LUMA!$F$9=$K$34),(LUMA!$J$12),0),0)</f>
        <v>0</v>
      </c>
      <c r="N39" s="70">
        <f>IFERROR( IF((MAME!$F$9=$K$34),(MAME!$J$12),0),0)</f>
        <v>0</v>
      </c>
      <c r="O39" s="70">
        <f>IFERROR( IF((MEJE!$F$9=$K$34),(MEJE!$J$12),0),0)</f>
        <v>0</v>
      </c>
      <c r="P39" s="70">
        <f>IFERROR( IF((JEVE!$F$9=$K$34),(JEVE!$J$12),0),0)</f>
        <v>0</v>
      </c>
      <c r="Q39" s="70">
        <f>IFERROR( IF((VESA!$F$9=$K$34),(VESA!$J$12),0),0)</f>
        <v>0</v>
      </c>
      <c r="R39" s="70">
        <f>IFERROR( IF((SADI!$F$9=$K$34),(SADI!$J$12),0),0)</f>
        <v>0</v>
      </c>
      <c r="S39" s="23"/>
      <c r="T39" s="17" t="s">
        <v>88</v>
      </c>
      <c r="U39" s="70">
        <f>IFERROR( IF((DILU!$F$9=$T$34),(DILU!$J$12),0),0)</f>
        <v>0</v>
      </c>
      <c r="V39" s="70">
        <f>IFERROR( IF((LUMA!$F$9=$T$34),(LUMA!$J$12),0),0)</f>
        <v>0</v>
      </c>
      <c r="W39" s="70">
        <f>IFERROR( IF((MAME!$F$9=$T$34),(MAME!$J$12),0),0)</f>
        <v>0</v>
      </c>
      <c r="X39" s="70">
        <f>IFERROR( IF((MEJE!$F$9=$T$34),(MEJE!$J$12),0),0)</f>
        <v>0</v>
      </c>
      <c r="Y39" s="70">
        <f>IFERROR( IF((JEVE!$F$9=$T$34),(JEVE!$J$12),0),0)</f>
        <v>0</v>
      </c>
      <c r="Z39" s="70">
        <f>IFERROR( IF((VESA!$F$9=$T$34),(VESA!$J$12),0),0)</f>
        <v>0</v>
      </c>
      <c r="AA39" s="70">
        <f>IFERROR( IF((SADI!$F$9=$T$34),(SADI!$J$12),0),0)</f>
        <v>0</v>
      </c>
      <c r="AB39" s="23"/>
      <c r="AC39" s="17" t="s">
        <v>88</v>
      </c>
      <c r="AD39" s="70">
        <f>IFERROR( IF((DILU!$F$9=$AC$34),(DILU!$J$12),0),0)</f>
        <v>0</v>
      </c>
      <c r="AE39" s="70">
        <f>IFERROR( IF((LUMA!$F$9=$AC$34),(LUMA!$J$12),0),0)</f>
        <v>0</v>
      </c>
      <c r="AF39" s="70">
        <f>IFERROR( IF((MAME!$F$9=$AC$34),(MAME!$J$12),0),0)</f>
        <v>0</v>
      </c>
      <c r="AG39" s="70">
        <f>IFERROR( IF((MEJE!$F$9=$AC$34),(MEJE!$J$12),0),0)</f>
        <v>0</v>
      </c>
      <c r="AH39" s="70">
        <f>IFERROR( IF((JEVE!$F$9=$AC$34),(JEVE!$J$12),0),0)</f>
        <v>0</v>
      </c>
      <c r="AI39" s="70">
        <f>IFERROR( IF((VESA!$F$9=$AC$34),(VESA!$J$12),0),0)</f>
        <v>0</v>
      </c>
      <c r="AJ39" s="70">
        <f>IFERROR( IF((SADI!$F$9=$AC$34),(SADI!$J$12),0),0)</f>
        <v>0</v>
      </c>
      <c r="AK39" s="23"/>
      <c r="AL39" s="17" t="s">
        <v>88</v>
      </c>
      <c r="AM39" s="70">
        <f>IFERROR( IF((DILU!$F$9=$AL$34),(DILU!$J$12),0),0)</f>
        <v>0</v>
      </c>
      <c r="AN39" s="70">
        <f>IFERROR( IF((LUMA!$F$9=$AL$34),(LUMA!$J$12),0),0)</f>
        <v>0</v>
      </c>
      <c r="AO39" s="70">
        <f>IFERROR( IF((MAME!$F$9=$AL$34),(MAME!$J$12),0),0)</f>
        <v>0</v>
      </c>
      <c r="AP39" s="70">
        <f>IFERROR( IF((MEJE!$F$9=$AL$34),(MEJE!$J$12),0),0)</f>
        <v>0</v>
      </c>
      <c r="AQ39" s="70">
        <f>IFERROR( IF((JEVE!$F$9=$AL$34),(JEVE!$J$12),0),0)</f>
        <v>0</v>
      </c>
      <c r="AR39" s="70">
        <f>IFERROR( IF((VESA!$F$9=$AL$34),(VESA!$J$12),0),0)</f>
        <v>0</v>
      </c>
      <c r="AS39" s="70">
        <f>IFERROR( IF((SADI!$F$9=$AL$34),(SADI!$J$12),0),0)</f>
        <v>0</v>
      </c>
      <c r="AT39" s="23"/>
      <c r="AU39" s="23"/>
      <c r="AV39" s="23"/>
      <c r="AW39" s="23"/>
      <c r="AX39" s="23"/>
      <c r="AY39" s="23"/>
      <c r="AZ39" s="23"/>
    </row>
    <row r="40" spans="1:52" ht="10.5" customHeight="1" thickBot="1" x14ac:dyDescent="0.3">
      <c r="A40" s="23"/>
      <c r="B40" s="19"/>
      <c r="C40" s="13"/>
      <c r="D40" s="14"/>
      <c r="E40" s="14"/>
      <c r="F40" s="14"/>
      <c r="G40" s="14"/>
      <c r="H40" s="14"/>
      <c r="I40" s="15"/>
      <c r="J40" s="23"/>
      <c r="K40" s="19"/>
      <c r="L40" s="13"/>
      <c r="M40" s="14"/>
      <c r="N40" s="14"/>
      <c r="O40" s="14"/>
      <c r="P40" s="14"/>
      <c r="Q40" s="14"/>
      <c r="R40" s="15"/>
      <c r="S40" s="23"/>
      <c r="T40" s="19"/>
      <c r="U40" s="13"/>
      <c r="V40" s="14"/>
      <c r="W40" s="14"/>
      <c r="X40" s="14"/>
      <c r="Y40" s="14"/>
      <c r="Z40" s="14"/>
      <c r="AA40" s="15"/>
      <c r="AB40" s="23"/>
      <c r="AC40" s="19"/>
      <c r="AD40" s="13"/>
      <c r="AE40" s="14"/>
      <c r="AF40" s="14"/>
      <c r="AG40" s="14"/>
      <c r="AH40" s="14"/>
      <c r="AI40" s="14"/>
      <c r="AJ40" s="15"/>
      <c r="AK40" s="23"/>
      <c r="AL40" s="19"/>
      <c r="AM40" s="13"/>
      <c r="AN40" s="14"/>
      <c r="AO40" s="14"/>
      <c r="AP40" s="14"/>
      <c r="AQ40" s="14"/>
      <c r="AR40" s="14"/>
      <c r="AS40" s="15"/>
      <c r="AT40" s="23"/>
      <c r="AU40" s="23"/>
      <c r="AV40" s="23"/>
      <c r="AW40" s="23"/>
      <c r="AX40" s="23"/>
      <c r="AY40" s="23"/>
      <c r="AZ40" s="23"/>
    </row>
    <row r="41" spans="1:52" ht="10.5" customHeight="1" thickBot="1" x14ac:dyDescent="0.3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</row>
    <row r="42" spans="1:52" ht="15.75" thickBot="1" x14ac:dyDescent="0.3">
      <c r="A42" s="23"/>
      <c r="B42" s="12">
        <v>6</v>
      </c>
      <c r="C42" s="20" t="s">
        <v>89</v>
      </c>
      <c r="D42" s="17" t="s">
        <v>90</v>
      </c>
      <c r="E42" s="21" t="s">
        <v>91</v>
      </c>
      <c r="F42" s="17" t="s">
        <v>92</v>
      </c>
      <c r="G42" s="21" t="s">
        <v>93</v>
      </c>
      <c r="H42" s="17" t="s">
        <v>94</v>
      </c>
      <c r="I42" s="22" t="s">
        <v>95</v>
      </c>
      <c r="J42" s="23"/>
      <c r="K42" s="12">
        <v>17</v>
      </c>
      <c r="L42" s="20" t="s">
        <v>89</v>
      </c>
      <c r="M42" s="17" t="s">
        <v>90</v>
      </c>
      <c r="N42" s="21" t="s">
        <v>91</v>
      </c>
      <c r="O42" s="17" t="s">
        <v>92</v>
      </c>
      <c r="P42" s="21" t="s">
        <v>93</v>
      </c>
      <c r="Q42" s="17" t="s">
        <v>94</v>
      </c>
      <c r="R42" s="22" t="s">
        <v>95</v>
      </c>
      <c r="S42" s="23"/>
      <c r="T42" s="12">
        <v>28</v>
      </c>
      <c r="U42" s="20" t="s">
        <v>89</v>
      </c>
      <c r="V42" s="17" t="s">
        <v>90</v>
      </c>
      <c r="W42" s="21" t="s">
        <v>91</v>
      </c>
      <c r="X42" s="17" t="s">
        <v>92</v>
      </c>
      <c r="Y42" s="21" t="s">
        <v>93</v>
      </c>
      <c r="Z42" s="17" t="s">
        <v>94</v>
      </c>
      <c r="AA42" s="22" t="s">
        <v>95</v>
      </c>
      <c r="AB42" s="23"/>
      <c r="AC42" s="12">
        <v>38</v>
      </c>
      <c r="AD42" s="20" t="s">
        <v>89</v>
      </c>
      <c r="AE42" s="17" t="s">
        <v>90</v>
      </c>
      <c r="AF42" s="21" t="s">
        <v>91</v>
      </c>
      <c r="AG42" s="17" t="s">
        <v>92</v>
      </c>
      <c r="AH42" s="21" t="s">
        <v>93</v>
      </c>
      <c r="AI42" s="17" t="s">
        <v>94</v>
      </c>
      <c r="AJ42" s="22" t="s">
        <v>95</v>
      </c>
      <c r="AK42" s="23"/>
      <c r="AL42" s="12">
        <v>48</v>
      </c>
      <c r="AM42" s="20" t="s">
        <v>89</v>
      </c>
      <c r="AN42" s="17" t="s">
        <v>90</v>
      </c>
      <c r="AO42" s="21" t="s">
        <v>91</v>
      </c>
      <c r="AP42" s="17" t="s">
        <v>92</v>
      </c>
      <c r="AQ42" s="21" t="s">
        <v>93</v>
      </c>
      <c r="AR42" s="17" t="s">
        <v>94</v>
      </c>
      <c r="AS42" s="22" t="s">
        <v>95</v>
      </c>
      <c r="AT42" s="23"/>
      <c r="AU42" s="23"/>
      <c r="AV42" s="23"/>
      <c r="AW42" s="23"/>
      <c r="AX42" s="23"/>
      <c r="AY42" s="23"/>
      <c r="AZ42" s="23"/>
    </row>
    <row r="43" spans="1:52" ht="10.5" customHeight="1" thickBot="1" x14ac:dyDescent="0.3">
      <c r="A43" s="23"/>
      <c r="B43" s="16" t="s">
        <v>20</v>
      </c>
      <c r="C43" s="70">
        <f>IFERROR( IF((DILU!$F$9=$B$42),(DILU!$J$8),0),0)</f>
        <v>0</v>
      </c>
      <c r="D43" s="70">
        <f>IFERROR( IF((LUMA!$F$9=$B$42),(LUMA!$J$8),0),0)</f>
        <v>0</v>
      </c>
      <c r="E43" s="70">
        <f>IFERROR( IF((MAME!$F$9=$B$42),(MAME!$J$8),0),0)</f>
        <v>0</v>
      </c>
      <c r="F43" s="70">
        <f>IFERROR( IF((MEJE!$F$9=$B$42),(MEJE!$J$8),0),0)</f>
        <v>0</v>
      </c>
      <c r="G43" s="70">
        <f>IFERROR( IF((JEVE!$F$9=$B$42),(JEVE!$J$8),0),0)</f>
        <v>0</v>
      </c>
      <c r="H43" s="70">
        <f>IFERROR( IF((VESA!$F$9=$B$42),(VESA!$J$8),0),0)</f>
        <v>0</v>
      </c>
      <c r="I43" s="70">
        <f>IFERROR( IF((SADI!$F$9=$B$42),(SADI!$J$8),0),0)</f>
        <v>0</v>
      </c>
      <c r="J43" s="23"/>
      <c r="K43" s="16" t="s">
        <v>20</v>
      </c>
      <c r="L43" s="70">
        <f>IFERROR( IF((DILU!$F$9=$K$42),(DILU!$J$8),0),0)</f>
        <v>0</v>
      </c>
      <c r="M43" s="70">
        <f>IFERROR( IF((LUMA!$F$9=$K$42),(LUMA!$J$8),0),0)</f>
        <v>0</v>
      </c>
      <c r="N43" s="70">
        <f>IFERROR( IF((MAME!$F$9=$K$42),(MAME!$J$8),0),0)</f>
        <v>0</v>
      </c>
      <c r="O43" s="70">
        <f>IFERROR( IF((MEJE!$F$9=$K$42),(MEJE!$J$8),0),0)</f>
        <v>0</v>
      </c>
      <c r="P43" s="70">
        <f>IFERROR( IF((JEVE!$F$9=$K$42),(JEVE!$J$8),0),0)</f>
        <v>0</v>
      </c>
      <c r="Q43" s="70">
        <f>IFERROR( IF((VESA!$F$9=$K$42),(VESA!$J$8),0),0)</f>
        <v>0</v>
      </c>
      <c r="R43" s="70">
        <f>IFERROR( IF((SADI!$F$9=$K$42),(SADI!$J$8),0),0)</f>
        <v>0</v>
      </c>
      <c r="S43" s="23"/>
      <c r="T43" s="16" t="s">
        <v>20</v>
      </c>
      <c r="U43" s="70">
        <f>IFERROR( IF((DILU!$F$9=$T$42),(DILU!$J$8),0),0)</f>
        <v>0</v>
      </c>
      <c r="V43" s="70">
        <f>IFERROR( IF((LUMA!$F$9=$T$42),(LUMA!$J$8),0),0)</f>
        <v>0</v>
      </c>
      <c r="W43" s="70">
        <f>IFERROR( IF((MAME!$F$9=$T$42),(MAME!$J$8),0),0)</f>
        <v>0</v>
      </c>
      <c r="X43" s="70">
        <f>IFERROR( IF((MEJE!$F$9=$T$42),(MEJE!$J$8),0),0)</f>
        <v>0</v>
      </c>
      <c r="Y43" s="70">
        <f>IFERROR( IF((JEVE!$F$9=$T$42),(JEVE!$J$8),0),0)</f>
        <v>0</v>
      </c>
      <c r="Z43" s="70">
        <f>IFERROR( IF((VESA!$F$9=$T$42),(VESA!$J$8),0),0)</f>
        <v>0</v>
      </c>
      <c r="AA43" s="70">
        <f>IFERROR( IF((SADI!$F$9=$T$42),(SADI!$J$8),0),0)</f>
        <v>0</v>
      </c>
      <c r="AB43" s="23"/>
      <c r="AC43" s="16" t="s">
        <v>20</v>
      </c>
      <c r="AD43" s="70">
        <f>IFERROR( IF((DILU!$F$9=$AC$42),(DILU!$J$8),0),0)</f>
        <v>0</v>
      </c>
      <c r="AE43" s="70">
        <f>IFERROR( IF((LUMA!$F$9=$AC$42),(LUMA!$J$8),0),0)</f>
        <v>0</v>
      </c>
      <c r="AF43" s="70">
        <f>IFERROR( IF((MAME!$F$9=$AC$42),(MAME!$J$8),0),0)</f>
        <v>0</v>
      </c>
      <c r="AG43" s="70">
        <f>IFERROR( IF((MEJE!$F$9=$AC$42),(MEJE!$J$8),0),0)</f>
        <v>0</v>
      </c>
      <c r="AH43" s="70">
        <f>IFERROR( IF((JEVE!$F$9=$AC$42),(JEVE!$J$8),0),0)</f>
        <v>0</v>
      </c>
      <c r="AI43" s="70">
        <f>IFERROR( IF((VESA!$F$9=$AC$42),(VESA!$J$8),0),0)</f>
        <v>0</v>
      </c>
      <c r="AJ43" s="70">
        <f>IFERROR( IF((SADI!$F$9=$AC$42),(SADI!$J$8),0),0)</f>
        <v>0</v>
      </c>
      <c r="AK43" s="23"/>
      <c r="AL43" s="16" t="s">
        <v>20</v>
      </c>
      <c r="AM43" s="70">
        <f>IFERROR( IF((DILU!$F$9=$AL$42),(DILU!$J$8),0),0)</f>
        <v>0</v>
      </c>
      <c r="AN43" s="70">
        <f>IFERROR( IF((LUMA!$F$9=$AL$42),(LUMA!$J$8),0),0)</f>
        <v>0</v>
      </c>
      <c r="AO43" s="70">
        <f>IFERROR( IF((MAME!$F$9=$AL$42),(MAME!$J$8),0),0)</f>
        <v>0</v>
      </c>
      <c r="AP43" s="70">
        <f>IFERROR( IF((MEJE!$F$9=$AL$42),(MEJE!$J$8),0),0)</f>
        <v>0</v>
      </c>
      <c r="AQ43" s="70">
        <f>IFERROR( IF((JEVE!$F$9=$AL$42),(JEVE!$J$8),0),0)</f>
        <v>0</v>
      </c>
      <c r="AR43" s="70">
        <f>IFERROR( IF((VESA!$F$9=$AL$42),(VESA!$J$8),0),0)</f>
        <v>0</v>
      </c>
      <c r="AS43" s="70">
        <f>IFERROR( IF((SADI!$F$9=$AL$42),(SADI!$J$8),0),0)</f>
        <v>0</v>
      </c>
      <c r="AT43" s="23"/>
      <c r="AU43" s="23"/>
      <c r="AV43" s="23"/>
      <c r="AW43" s="23"/>
      <c r="AX43" s="23"/>
      <c r="AY43" s="23"/>
      <c r="AZ43" s="23"/>
    </row>
    <row r="44" spans="1:52" ht="10.5" customHeight="1" thickBot="1" x14ac:dyDescent="0.3">
      <c r="A44" s="23"/>
      <c r="B44" s="17" t="s">
        <v>85</v>
      </c>
      <c r="C44" s="70">
        <f>IFERROR( IF((DILU!$F$9=$B$42),(DILU!$J$9),0),0)</f>
        <v>0</v>
      </c>
      <c r="D44" s="70">
        <f>IFERROR( IF((LUMA!$F$9=$B$42),(LUMA!$J$9),0),0)</f>
        <v>0</v>
      </c>
      <c r="E44" s="70">
        <f>IFERROR( IF((MAME!$F$9=$B$42),(MAME!$J$9),0),0)</f>
        <v>0</v>
      </c>
      <c r="F44" s="70">
        <f>IFERROR( IF((MEJE!$F$9=$B$42),(MEJE!$J$9),0),0)</f>
        <v>0</v>
      </c>
      <c r="G44" s="70">
        <f>IFERROR( IF((JEVE!$F$9=$B$42),(JEVE!$J$9),0),0)</f>
        <v>0</v>
      </c>
      <c r="H44" s="70">
        <f>IFERROR( IF((VESA!$F$9=$B$42),(VESA!$J$9),0),0)</f>
        <v>0</v>
      </c>
      <c r="I44" s="70">
        <f>IFERROR( IF((SADI!$F$9=$B$42),(SADI!$J$9),0),0)</f>
        <v>0</v>
      </c>
      <c r="J44" s="23"/>
      <c r="K44" s="17" t="s">
        <v>85</v>
      </c>
      <c r="L44" s="70">
        <f>IFERROR( IF((DILU!$F$9=$K$42),(DILU!$J$9),0),0)</f>
        <v>0</v>
      </c>
      <c r="M44" s="70">
        <f>IFERROR( IF((LUMA!$F$9=$K$42),(LUMA!$J$9),0),0)</f>
        <v>0</v>
      </c>
      <c r="N44" s="70">
        <f>IFERROR( IF((MAME!$F$9=$K$42),(MAME!$J$9),0),0)</f>
        <v>0</v>
      </c>
      <c r="O44" s="70">
        <f>IFERROR( IF((MEJE!$F$9=$K$42),(MEJE!$J$9),0),0)</f>
        <v>0</v>
      </c>
      <c r="P44" s="70">
        <f>IFERROR( IF((JEVE!$F$9=$K$42),(JEVE!$J$9),0),0)</f>
        <v>0</v>
      </c>
      <c r="Q44" s="70">
        <f>IFERROR( IF((VESA!$F$9=$K$42),(VESA!$J$9),0),0)</f>
        <v>0</v>
      </c>
      <c r="R44" s="70">
        <f>IFERROR( IF((SADI!$F$9=$K$42),(SADI!$J$9),0),0)</f>
        <v>0</v>
      </c>
      <c r="S44" s="23"/>
      <c r="T44" s="17" t="s">
        <v>85</v>
      </c>
      <c r="U44" s="70">
        <f>IFERROR( IF((DILU!$F$9=$T$42),(DILU!$J$9),0),0)</f>
        <v>0</v>
      </c>
      <c r="V44" s="70">
        <f>IFERROR( IF((LUMA!$F$9=$T$42),(LUMA!$J$9),0),0)</f>
        <v>0</v>
      </c>
      <c r="W44" s="70">
        <f>IFERROR( IF((MAME!$F$9=$T$42),(MAME!$J$9),0),0)</f>
        <v>0</v>
      </c>
      <c r="X44" s="70">
        <f>IFERROR( IF((MEJE!$F$9=$T$42),(MEJE!$J$9),0),0)</f>
        <v>0</v>
      </c>
      <c r="Y44" s="70">
        <f>IFERROR( IF((JEVE!$F$9=$T$42),(JEVE!$J$9),0),0)</f>
        <v>0</v>
      </c>
      <c r="Z44" s="70">
        <f>IFERROR( IF((VESA!$F$9=$T$42),(VESA!$J$9),0),0)</f>
        <v>0</v>
      </c>
      <c r="AA44" s="70">
        <f>IFERROR( IF((SADI!$F$9=$T$42),(SADI!$J$9),0),0)</f>
        <v>0</v>
      </c>
      <c r="AB44" s="23"/>
      <c r="AC44" s="17" t="s">
        <v>85</v>
      </c>
      <c r="AD44" s="70">
        <f>IFERROR( IF((DILU!$F$9=$AC$42),(DILU!$J$9),0),0)</f>
        <v>0</v>
      </c>
      <c r="AE44" s="70">
        <f>IFERROR( IF((LUMA!$F$9=$AC$42),(LUMA!$J$9),0),0)</f>
        <v>0</v>
      </c>
      <c r="AF44" s="70">
        <f>IFERROR( IF((MAME!$F$9=$AC$42),(MAME!$J$9),0),0)</f>
        <v>0</v>
      </c>
      <c r="AG44" s="70">
        <f>IFERROR( IF((MEJE!$F$9=$AC$42),(MEJE!$J$9),0),0)</f>
        <v>0</v>
      </c>
      <c r="AH44" s="70">
        <f>IFERROR( IF((JEVE!$F$9=$AC$42),(JEVE!$J$9),0),0)</f>
        <v>0</v>
      </c>
      <c r="AI44" s="70">
        <f>IFERROR( IF((VESA!$F$9=$AC$42),(VESA!$J$9),0),0)</f>
        <v>0</v>
      </c>
      <c r="AJ44" s="70">
        <f>IFERROR( IF((SADI!$F$9=$AC$42),(SADI!$J$9),0),0)</f>
        <v>0</v>
      </c>
      <c r="AK44" s="23"/>
      <c r="AL44" s="17" t="s">
        <v>85</v>
      </c>
      <c r="AM44" s="70">
        <f>IFERROR( IF((DILU!$F$9=$AL$42),(DILU!$J$9),0),0)</f>
        <v>0</v>
      </c>
      <c r="AN44" s="70">
        <f>IFERROR( IF((LUMA!$F$9=$AL$42),(LUMA!$J$9),0),0)</f>
        <v>0</v>
      </c>
      <c r="AO44" s="70">
        <f>IFERROR( IF((MAME!$F$9=$AL$42),(MAME!$J$9),0),0)</f>
        <v>0</v>
      </c>
      <c r="AP44" s="70">
        <f>IFERROR( IF((MEJE!$F$9=$AL$42),(MEJE!$J$9),0),0)</f>
        <v>0</v>
      </c>
      <c r="AQ44" s="70">
        <f>IFERROR( IF((JEVE!$F$9=$AL$42),(JEVE!$J$9),0),0)</f>
        <v>0</v>
      </c>
      <c r="AR44" s="70">
        <f>IFERROR( IF((VESA!$F$9=$AL$42),(VESA!$J$9),0),0)</f>
        <v>0</v>
      </c>
      <c r="AS44" s="70">
        <f>IFERROR( IF((SADI!$F$9=$AL$42),(SADI!$J$9),0),0)</f>
        <v>0</v>
      </c>
      <c r="AT44" s="23"/>
      <c r="AU44" s="23"/>
      <c r="AV44" s="23"/>
      <c r="AW44" s="23"/>
      <c r="AX44" s="23"/>
      <c r="AY44" s="23"/>
      <c r="AZ44" s="23"/>
    </row>
    <row r="45" spans="1:52" ht="10.5" customHeight="1" thickBot="1" x14ac:dyDescent="0.3">
      <c r="A45" s="23"/>
      <c r="B45" s="18" t="s">
        <v>86</v>
      </c>
      <c r="C45" s="70">
        <f>IFERROR( IF((DILU!$F$9=$B$42),(DILU!$J$10),0),0)</f>
        <v>0</v>
      </c>
      <c r="D45" s="70">
        <f>IFERROR( IF((LUMA!$F$9=$B$42),(LUMA!$J$10),0),0)</f>
        <v>0</v>
      </c>
      <c r="E45" s="70">
        <f>IFERROR( IF((MAME!$F$9=$B$42),(MAME!$J$10),0),0)</f>
        <v>0</v>
      </c>
      <c r="F45" s="70">
        <f>IFERROR( IF((MEJE!$F$9=$B$42),(MEJE!$J$10),0),0)</f>
        <v>0</v>
      </c>
      <c r="G45" s="70">
        <f>IFERROR( IF((JEVE!$F$9=$B$42),(JEVE!$J$10),0),0)</f>
        <v>0</v>
      </c>
      <c r="H45" s="70">
        <f>IFERROR( IF((VESA!$F$9=$B$42),(VESA!$J$10),0),0)</f>
        <v>0</v>
      </c>
      <c r="I45" s="70">
        <f>IFERROR( IF((SADI!$F$9=$B$42),(SADI!$J$10),0),0)</f>
        <v>0</v>
      </c>
      <c r="J45" s="23"/>
      <c r="K45" s="18" t="s">
        <v>86</v>
      </c>
      <c r="L45" s="70">
        <f>IFERROR( IF((DILU!$F$9=$K$42),(DILU!$J$10),0),0)</f>
        <v>0</v>
      </c>
      <c r="M45" s="70">
        <f>IFERROR( IF((LUMA!$F$9=$K$42),(LUMA!$J$10),0),0)</f>
        <v>0</v>
      </c>
      <c r="N45" s="70">
        <f>IFERROR( IF((MAME!$F$9=$K$42),(MAME!$J$10),0),0)</f>
        <v>0</v>
      </c>
      <c r="O45" s="70">
        <f>IFERROR( IF((MEJE!$F$9=$K$42),(MEJE!$J$10),0),0)</f>
        <v>0</v>
      </c>
      <c r="P45" s="70">
        <f>IFERROR( IF((JEVE!$F$9=$K$42),(JEVE!$J$10),0),0)</f>
        <v>0</v>
      </c>
      <c r="Q45" s="70">
        <f>IFERROR( IF((VESA!$F$9=$K$42),(VESA!$J$10),0),0)</f>
        <v>0</v>
      </c>
      <c r="R45" s="70">
        <f>IFERROR( IF((SADI!$F$9=$K$42),(SADI!$J$10),0),0)</f>
        <v>0</v>
      </c>
      <c r="S45" s="23"/>
      <c r="T45" s="18" t="s">
        <v>86</v>
      </c>
      <c r="U45" s="70">
        <f>IFERROR( IF((DILU!$F$9=$T$42),(DILU!$J$10),0),0)</f>
        <v>0</v>
      </c>
      <c r="V45" s="70">
        <f>IFERROR( IF((LUMA!$F$9=$T$42),(LUMA!$J$10),0),0)</f>
        <v>0</v>
      </c>
      <c r="W45" s="70">
        <f>IFERROR( IF((MAME!$F$9=$T$42),(MAME!$J$10),0),0)</f>
        <v>0</v>
      </c>
      <c r="X45" s="70">
        <f>IFERROR( IF((MEJE!$F$9=$T$42),(MEJE!$J$10),0),0)</f>
        <v>0</v>
      </c>
      <c r="Y45" s="70">
        <f>IFERROR( IF((JEVE!$F$9=$T$42),(JEVE!$J$10),0),0)</f>
        <v>0</v>
      </c>
      <c r="Z45" s="70">
        <f>IFERROR( IF((VESA!$F$9=$T$42),(VESA!$J$10),0),0)</f>
        <v>0</v>
      </c>
      <c r="AA45" s="70">
        <f>IFERROR( IF((SADI!$F$9=$T$42),(SADI!$J$10),0),0)</f>
        <v>0</v>
      </c>
      <c r="AB45" s="23"/>
      <c r="AC45" s="18" t="s">
        <v>86</v>
      </c>
      <c r="AD45" s="70">
        <f>IFERROR( IF((DILU!$F$9=$AC$42),(DILU!$J$10),0),0)</f>
        <v>0</v>
      </c>
      <c r="AE45" s="70">
        <f>IFERROR( IF((LUMA!$F$9=$AC$42),(LUMA!$J$10),0),0)</f>
        <v>0</v>
      </c>
      <c r="AF45" s="70">
        <f>IFERROR( IF((MAME!$F$9=$AC$42),(MAME!$J$10),0),0)</f>
        <v>0</v>
      </c>
      <c r="AG45" s="70">
        <f>IFERROR( IF((MEJE!$F$9=$AC$42),(MEJE!$J$10),0),0)</f>
        <v>0</v>
      </c>
      <c r="AH45" s="70">
        <f>IFERROR( IF((JEVE!$F$9=$AC$42),(JEVE!$J$10),0),0)</f>
        <v>0</v>
      </c>
      <c r="AI45" s="70">
        <f>IFERROR( IF((VESA!$F$9=$AC$42),(VESA!$J$10),0),0)</f>
        <v>0</v>
      </c>
      <c r="AJ45" s="70">
        <f>IFERROR( IF((SADI!$F$9=$AC$42),(SADI!$J$10),0),0)</f>
        <v>0</v>
      </c>
      <c r="AK45" s="23"/>
      <c r="AL45" s="18" t="s">
        <v>86</v>
      </c>
      <c r="AM45" s="70">
        <f>IFERROR( IF((DILU!$F$9=$AL$42),(DILU!$J$10),0),0)</f>
        <v>0</v>
      </c>
      <c r="AN45" s="70">
        <f>IFERROR( IF((LUMA!$F$9=$AL$42),(LUMA!$J$10),0),0)</f>
        <v>0</v>
      </c>
      <c r="AO45" s="70">
        <f>IFERROR( IF((MAME!$F$9=$AL$42),(MAME!$J$10),0),0)</f>
        <v>0</v>
      </c>
      <c r="AP45" s="70">
        <f>IFERROR( IF((MEJE!$F$9=$AL$42),(MEJE!$J$10),0),0)</f>
        <v>0</v>
      </c>
      <c r="AQ45" s="70">
        <f>IFERROR( IF((JEVE!$F$9=$AL$42),(JEVE!$J$10),0),0)</f>
        <v>0</v>
      </c>
      <c r="AR45" s="70">
        <f>IFERROR( IF((VESA!$F$9=$AL$42),(VESA!$J$10),0),0)</f>
        <v>0</v>
      </c>
      <c r="AS45" s="70">
        <f>IFERROR( IF((SADI!$F$9=$AL$42),(SADI!$J$10),0),0)</f>
        <v>0</v>
      </c>
      <c r="AT45" s="23"/>
      <c r="AU45" s="23"/>
      <c r="AV45" s="23"/>
      <c r="AW45" s="23"/>
      <c r="AX45" s="23"/>
      <c r="AY45" s="23"/>
      <c r="AZ45" s="23"/>
    </row>
    <row r="46" spans="1:52" ht="10.5" customHeight="1" thickBot="1" x14ac:dyDescent="0.3">
      <c r="A46" s="23"/>
      <c r="B46" s="17" t="s">
        <v>87</v>
      </c>
      <c r="C46" s="70">
        <f>IFERROR( IF((DILU!$F$9=$B$42),(DILU!$J$11),0),0)</f>
        <v>0</v>
      </c>
      <c r="D46" s="70">
        <f>IFERROR( IF((LUMA!$F$9=$B$42),(LUMA!$J$11),0),0)</f>
        <v>0</v>
      </c>
      <c r="E46" s="70">
        <f>IFERROR( IF((MAME!$F$9=$B$42),(MAME!$J$11),0),0)</f>
        <v>0</v>
      </c>
      <c r="F46" s="70">
        <f>IFERROR( IF((MEJE!$F$9=$B$42),(MEJE!$J$11),0),0)</f>
        <v>0</v>
      </c>
      <c r="G46" s="70">
        <f>IFERROR( IF((JEVE!$F$9=$B$42),(JEVE!$J$11),0),0)</f>
        <v>0</v>
      </c>
      <c r="H46" s="70">
        <f>IFERROR( IF((VESA!$F$9=$B$42),(VESA!$J$11),0),0)</f>
        <v>0</v>
      </c>
      <c r="I46" s="70">
        <f>IFERROR( IF((SADI!$F$9=$B$42),(SADI!$J$11),0),0)</f>
        <v>0</v>
      </c>
      <c r="J46" s="23"/>
      <c r="K46" s="17" t="s">
        <v>87</v>
      </c>
      <c r="L46" s="70">
        <f>IFERROR( IF((DILU!$F$9=$K$42),(DILU!$J$11),0),0)</f>
        <v>0</v>
      </c>
      <c r="M46" s="70">
        <f>IFERROR( IF((LUMA!$F$9=$K$42),(LUMA!$J$11),0),0)</f>
        <v>0</v>
      </c>
      <c r="N46" s="70">
        <f>IFERROR( IF((MAME!$F$9=$K$42),(MAME!$J$11),0),0)</f>
        <v>0</v>
      </c>
      <c r="O46" s="70">
        <f>IFERROR( IF((MEJE!$F$9=$K$42),(MEJE!$J$11),0),0)</f>
        <v>0</v>
      </c>
      <c r="P46" s="70">
        <f>IFERROR( IF((JEVE!$F$9=$K$42),(JEVE!$J$11),0),0)</f>
        <v>0</v>
      </c>
      <c r="Q46" s="70">
        <f>IFERROR( IF((VESA!$F$9=$K$42),(VESA!$J$11),0),0)</f>
        <v>0</v>
      </c>
      <c r="R46" s="70">
        <f>IFERROR( IF((SADI!$F$9=$K$42),(SADI!$J$11),0),0)</f>
        <v>0</v>
      </c>
      <c r="S46" s="23"/>
      <c r="T46" s="17" t="s">
        <v>87</v>
      </c>
      <c r="U46" s="70">
        <f>IFERROR( IF((DILU!$F$9=$T$42),(DILU!$J$11),0),0)</f>
        <v>0</v>
      </c>
      <c r="V46" s="70">
        <f>IFERROR( IF((LUMA!$F$9=$T$42),(LUMA!$J$11),0),0)</f>
        <v>0</v>
      </c>
      <c r="W46" s="70">
        <f>IFERROR( IF((MAME!$F$9=$T$42),(MAME!$J$11),0),0)</f>
        <v>0</v>
      </c>
      <c r="X46" s="70">
        <f>IFERROR( IF((MEJE!$F$9=$T$42),(MEJE!$J$11),0),0)</f>
        <v>0</v>
      </c>
      <c r="Y46" s="70">
        <f>IFERROR( IF((JEVE!$F$9=$T$42),(JEVE!$J$11),0),0)</f>
        <v>0</v>
      </c>
      <c r="Z46" s="70">
        <f>IFERROR( IF((VESA!$F$9=$T$42),(VESA!$J$11),0),0)</f>
        <v>0</v>
      </c>
      <c r="AA46" s="70">
        <f>IFERROR( IF((SADI!$F$9=$T$42),(SADI!$J$11),0),0)</f>
        <v>0</v>
      </c>
      <c r="AB46" s="23"/>
      <c r="AC46" s="17" t="s">
        <v>87</v>
      </c>
      <c r="AD46" s="70">
        <f>IFERROR( IF((DILU!$F$9=$AC$42),(DILU!$J$11),0),0)</f>
        <v>0</v>
      </c>
      <c r="AE46" s="70">
        <f>IFERROR( IF((LUMA!$F$9=$AC$42),(LUMA!$J$11),0),0)</f>
        <v>0</v>
      </c>
      <c r="AF46" s="70">
        <f>IFERROR( IF((MAME!$F$9=$AC$42),(MAME!$J$11),0),0)</f>
        <v>0</v>
      </c>
      <c r="AG46" s="70">
        <f>IFERROR( IF((MEJE!$F$9=$AC$42),(MEJE!$J$11),0),0)</f>
        <v>0</v>
      </c>
      <c r="AH46" s="70">
        <f>IFERROR( IF((JEVE!$F$9=$AC$42),(JEVE!$J$11),0),0)</f>
        <v>0</v>
      </c>
      <c r="AI46" s="70">
        <f>IFERROR( IF((VESA!$F$9=$AC$42),(VESA!$J$11),0),0)</f>
        <v>0</v>
      </c>
      <c r="AJ46" s="70">
        <f>IFERROR( IF((SADI!$F$9=$AC$42),(SADI!$J$11),0),0)</f>
        <v>0</v>
      </c>
      <c r="AK46" s="23"/>
      <c r="AL46" s="17" t="s">
        <v>87</v>
      </c>
      <c r="AM46" s="70">
        <f>IFERROR( IF((DILU!$F$9=$AL$42),(DILU!$J$11),0),0)</f>
        <v>0</v>
      </c>
      <c r="AN46" s="70">
        <f>IFERROR( IF((LUMA!$F$9=$AL$42),(LUMA!$J$11),0),0)</f>
        <v>0</v>
      </c>
      <c r="AO46" s="70">
        <f>IFERROR( IF((MAME!$F$9=$AL$42),(MAME!$J$11),0),0)</f>
        <v>0</v>
      </c>
      <c r="AP46" s="70">
        <f>IFERROR( IF((MEJE!$F$9=$AL$42),(MEJE!$J$11),0),0)</f>
        <v>0</v>
      </c>
      <c r="AQ46" s="70">
        <f>IFERROR( IF((JEVE!$F$9=$AL$42),(JEVE!$J$11),0),0)</f>
        <v>0</v>
      </c>
      <c r="AR46" s="70">
        <f>IFERROR( IF((VESA!$F$9=$AL$42),(VESA!$J$11),0),0)</f>
        <v>0</v>
      </c>
      <c r="AS46" s="70">
        <f>IFERROR( IF((SADI!$F$9=$AL$42),(SADI!$J$11),0),0)</f>
        <v>0</v>
      </c>
      <c r="AT46" s="23"/>
      <c r="AU46" s="23"/>
      <c r="AV46" s="23"/>
      <c r="AW46" s="23"/>
      <c r="AX46" s="23"/>
      <c r="AY46" s="23"/>
      <c r="AZ46" s="23"/>
    </row>
    <row r="47" spans="1:52" ht="10.5" customHeight="1" thickBot="1" x14ac:dyDescent="0.3">
      <c r="A47" s="23"/>
      <c r="B47" s="17" t="s">
        <v>88</v>
      </c>
      <c r="C47" s="70">
        <f>IFERROR( IF((DILU!$F$9=$B$42),(DILU!$J$12),0),0)</f>
        <v>0</v>
      </c>
      <c r="D47" s="70">
        <f>IFERROR( IF((LUMA!$F$9=$B$42),(LUMA!$J$12),0),0)</f>
        <v>0</v>
      </c>
      <c r="E47" s="70">
        <f>IFERROR( IF((MAME!$F$9=$B$42),(MAME!$J$12),0),0)</f>
        <v>0</v>
      </c>
      <c r="F47" s="70">
        <f>IFERROR( IF((MEJE!$F$9=$B$42),(MEJE!$J$12),0),0)</f>
        <v>0</v>
      </c>
      <c r="G47" s="70">
        <f>IFERROR( IF((JEVE!$F$9=$B$42),(JEVE!$J$12),0),0)</f>
        <v>0</v>
      </c>
      <c r="H47" s="70">
        <f>IFERROR( IF((VESA!$F$9=$B$42),(VESA!$J$12),0),0)</f>
        <v>0</v>
      </c>
      <c r="I47" s="70">
        <f>IFERROR( IF((SADI!$F$9=$B$42),(SADI!$J$12),0),0)</f>
        <v>0</v>
      </c>
      <c r="J47" s="23"/>
      <c r="K47" s="17" t="s">
        <v>88</v>
      </c>
      <c r="L47" s="70">
        <f>IFERROR( IF((DILU!$F$9=$K$42),(DILU!$J$12),0),0)</f>
        <v>0</v>
      </c>
      <c r="M47" s="70">
        <f>IFERROR( IF((LUMA!$F$9=$K$42),(LUMA!$J$12),0),0)</f>
        <v>0</v>
      </c>
      <c r="N47" s="70">
        <f>IFERROR( IF((MAME!$F$9=$K$42),(MAME!$J$12),0),0)</f>
        <v>0</v>
      </c>
      <c r="O47" s="70">
        <f>IFERROR( IF((MEJE!$F$9=$K$42),(MEJE!$J$12),0),0)</f>
        <v>0</v>
      </c>
      <c r="P47" s="70">
        <f>IFERROR( IF((JEVE!$F$9=$K$42),(JEVE!$J$12),0),0)</f>
        <v>0</v>
      </c>
      <c r="Q47" s="70">
        <f>IFERROR( IF((VESA!$F$9=$K$42),(VESA!$J$12),0),0)</f>
        <v>0</v>
      </c>
      <c r="R47" s="70">
        <f>IFERROR( IF((SADI!$F$9=$K$42),(SADI!$J$12),0),0)</f>
        <v>0</v>
      </c>
      <c r="S47" s="23"/>
      <c r="T47" s="17" t="s">
        <v>88</v>
      </c>
      <c r="U47" s="70">
        <f>IFERROR( IF((DILU!$F$9=$T$42),(DILU!$J$12),0),0)</f>
        <v>0</v>
      </c>
      <c r="V47" s="70">
        <f>IFERROR( IF((LUMA!$F$9=$T$42),(LUMA!$J$12),0),0)</f>
        <v>0</v>
      </c>
      <c r="W47" s="70">
        <f>IFERROR( IF((MAME!$F$9=$T$42),(MAME!$J$12),0),0)</f>
        <v>0</v>
      </c>
      <c r="X47" s="70">
        <f>IFERROR( IF((MEJE!$F$9=$T$42),(MEJE!$J$12),0),0)</f>
        <v>0</v>
      </c>
      <c r="Y47" s="70">
        <f>IFERROR( IF((JEVE!$F$9=$T$42),(JEVE!$J$12),0),0)</f>
        <v>0</v>
      </c>
      <c r="Z47" s="70">
        <f>IFERROR( IF((VESA!$F$9=$T$42),(VESA!$J$12),0),0)</f>
        <v>0</v>
      </c>
      <c r="AA47" s="70">
        <f>IFERROR( IF((SADI!$F$9=$T$42),(SADI!$J$12),0),0)</f>
        <v>0</v>
      </c>
      <c r="AB47" s="23"/>
      <c r="AC47" s="17" t="s">
        <v>88</v>
      </c>
      <c r="AD47" s="70">
        <f>IFERROR( IF((DILU!$F$9=$AC$42),(DILU!$J$12),0),0)</f>
        <v>0</v>
      </c>
      <c r="AE47" s="70">
        <f>IFERROR( IF((LUMA!$F$9=$AC$42),(LUMA!$J$12),0),0)</f>
        <v>0</v>
      </c>
      <c r="AF47" s="70">
        <f>IFERROR( IF((MAME!$F$9=$AC$42),(MAME!$J$12),0),0)</f>
        <v>0</v>
      </c>
      <c r="AG47" s="70">
        <f>IFERROR( IF((MEJE!$F$9=$AC$42),(MEJE!$J$12),0),0)</f>
        <v>0</v>
      </c>
      <c r="AH47" s="70">
        <f>IFERROR( IF((JEVE!$F$9=$AC$42),(JEVE!$J$12),0),0)</f>
        <v>0</v>
      </c>
      <c r="AI47" s="70">
        <f>IFERROR( IF((VESA!$F$9=$AC$42),(VESA!$J$12),0),0)</f>
        <v>0</v>
      </c>
      <c r="AJ47" s="70">
        <f>IFERROR( IF((SADI!$F$9=$AC$42),(SADI!$J$12),0),0)</f>
        <v>0</v>
      </c>
      <c r="AK47" s="23"/>
      <c r="AL47" s="17" t="s">
        <v>88</v>
      </c>
      <c r="AM47" s="70">
        <f>IFERROR( IF((DILU!$F$9=$AL$42),(DILU!$J$12),0),0)</f>
        <v>0</v>
      </c>
      <c r="AN47" s="70">
        <f>IFERROR( IF((LUMA!$F$9=$AL$42),(LUMA!$J$12),0),0)</f>
        <v>0</v>
      </c>
      <c r="AO47" s="70">
        <f>IFERROR( IF((MAME!$F$9=$AL$42),(MAME!$J$12),0),0)</f>
        <v>0</v>
      </c>
      <c r="AP47" s="70">
        <f>IFERROR( IF((MEJE!$F$9=$AL$42),(MEJE!$J$12),0),0)</f>
        <v>0</v>
      </c>
      <c r="AQ47" s="70">
        <f>IFERROR( IF((JEVE!$F$9=$AL$42),(JEVE!$J$12),0),0)</f>
        <v>0</v>
      </c>
      <c r="AR47" s="70">
        <f>IFERROR( IF((VESA!$F$9=$AL$42),(VESA!$J$12),0),0)</f>
        <v>0</v>
      </c>
      <c r="AS47" s="70">
        <f>IFERROR( IF((SADI!$F$9=$AL$42),(SADI!$J$12),0),0)</f>
        <v>0</v>
      </c>
      <c r="AT47" s="23"/>
      <c r="AU47" s="23"/>
      <c r="AV47" s="23"/>
      <c r="AW47" s="23"/>
      <c r="AX47" s="23"/>
      <c r="AY47" s="23"/>
      <c r="AZ47" s="23"/>
    </row>
    <row r="48" spans="1:52" ht="10.5" customHeight="1" thickBot="1" x14ac:dyDescent="0.3">
      <c r="A48" s="23"/>
      <c r="B48" s="19"/>
      <c r="C48" s="13"/>
      <c r="D48" s="14"/>
      <c r="E48" s="14"/>
      <c r="F48" s="14"/>
      <c r="G48" s="14"/>
      <c r="H48" s="14"/>
      <c r="I48" s="15"/>
      <c r="J48" s="23"/>
      <c r="K48" s="19"/>
      <c r="L48" s="13"/>
      <c r="M48" s="14"/>
      <c r="N48" s="14"/>
      <c r="O48" s="14"/>
      <c r="P48" s="14"/>
      <c r="Q48" s="14"/>
      <c r="R48" s="15"/>
      <c r="S48" s="23"/>
      <c r="T48" s="19"/>
      <c r="U48" s="13"/>
      <c r="V48" s="14"/>
      <c r="W48" s="14"/>
      <c r="X48" s="14"/>
      <c r="Y48" s="14"/>
      <c r="Z48" s="14"/>
      <c r="AA48" s="15"/>
      <c r="AB48" s="23"/>
      <c r="AC48" s="19"/>
      <c r="AD48" s="13"/>
      <c r="AE48" s="14"/>
      <c r="AF48" s="14"/>
      <c r="AG48" s="14"/>
      <c r="AH48" s="14"/>
      <c r="AI48" s="14"/>
      <c r="AJ48" s="15"/>
      <c r="AK48" s="23"/>
      <c r="AL48" s="19"/>
      <c r="AM48" s="13"/>
      <c r="AN48" s="14"/>
      <c r="AO48" s="14"/>
      <c r="AP48" s="14"/>
      <c r="AQ48" s="14"/>
      <c r="AR48" s="14"/>
      <c r="AS48" s="15"/>
      <c r="AT48" s="23"/>
      <c r="AU48" s="23"/>
      <c r="AV48" s="23"/>
      <c r="AW48" s="23"/>
      <c r="AX48" s="23"/>
      <c r="AY48" s="23"/>
      <c r="AZ48" s="23"/>
    </row>
    <row r="49" spans="1:52" ht="10.5" customHeight="1" thickBot="1" x14ac:dyDescent="0.3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</row>
    <row r="50" spans="1:52" ht="15.75" thickBot="1" x14ac:dyDescent="0.3">
      <c r="A50" s="23"/>
      <c r="B50" s="12">
        <v>7</v>
      </c>
      <c r="C50" s="20" t="s">
        <v>89</v>
      </c>
      <c r="D50" s="17" t="s">
        <v>90</v>
      </c>
      <c r="E50" s="21" t="s">
        <v>91</v>
      </c>
      <c r="F50" s="17" t="s">
        <v>92</v>
      </c>
      <c r="G50" s="21" t="s">
        <v>93</v>
      </c>
      <c r="H50" s="17" t="s">
        <v>94</v>
      </c>
      <c r="I50" s="22" t="s">
        <v>95</v>
      </c>
      <c r="J50" s="23"/>
      <c r="K50" s="12">
        <v>18</v>
      </c>
      <c r="L50" s="20" t="s">
        <v>89</v>
      </c>
      <c r="M50" s="17" t="s">
        <v>90</v>
      </c>
      <c r="N50" s="21" t="s">
        <v>91</v>
      </c>
      <c r="O50" s="17" t="s">
        <v>92</v>
      </c>
      <c r="P50" s="21" t="s">
        <v>93</v>
      </c>
      <c r="Q50" s="17" t="s">
        <v>94</v>
      </c>
      <c r="R50" s="22" t="s">
        <v>95</v>
      </c>
      <c r="S50" s="23"/>
      <c r="T50" s="12">
        <v>29</v>
      </c>
      <c r="U50" s="20" t="s">
        <v>89</v>
      </c>
      <c r="V50" s="17" t="s">
        <v>90</v>
      </c>
      <c r="W50" s="21" t="s">
        <v>91</v>
      </c>
      <c r="X50" s="17" t="s">
        <v>92</v>
      </c>
      <c r="Y50" s="21" t="s">
        <v>93</v>
      </c>
      <c r="Z50" s="17" t="s">
        <v>94</v>
      </c>
      <c r="AA50" s="22" t="s">
        <v>95</v>
      </c>
      <c r="AB50" s="23"/>
      <c r="AC50" s="12">
        <v>39</v>
      </c>
      <c r="AD50" s="20" t="s">
        <v>89</v>
      </c>
      <c r="AE50" s="17" t="s">
        <v>90</v>
      </c>
      <c r="AF50" s="21" t="s">
        <v>91</v>
      </c>
      <c r="AG50" s="17" t="s">
        <v>92</v>
      </c>
      <c r="AH50" s="21" t="s">
        <v>93</v>
      </c>
      <c r="AI50" s="17" t="s">
        <v>94</v>
      </c>
      <c r="AJ50" s="22" t="s">
        <v>95</v>
      </c>
      <c r="AK50" s="23"/>
      <c r="AL50" s="12">
        <v>49</v>
      </c>
      <c r="AM50" s="20" t="s">
        <v>89</v>
      </c>
      <c r="AN50" s="17" t="s">
        <v>90</v>
      </c>
      <c r="AO50" s="21" t="s">
        <v>91</v>
      </c>
      <c r="AP50" s="17" t="s">
        <v>92</v>
      </c>
      <c r="AQ50" s="21" t="s">
        <v>93</v>
      </c>
      <c r="AR50" s="17" t="s">
        <v>94</v>
      </c>
      <c r="AS50" s="22" t="s">
        <v>95</v>
      </c>
      <c r="AT50" s="23"/>
      <c r="AU50" s="23"/>
      <c r="AV50" s="23"/>
      <c r="AW50" s="23"/>
      <c r="AX50" s="23"/>
      <c r="AY50" s="23"/>
      <c r="AZ50" s="23"/>
    </row>
    <row r="51" spans="1:52" ht="10.5" customHeight="1" thickBot="1" x14ac:dyDescent="0.3">
      <c r="A51" s="23"/>
      <c r="B51" s="16" t="s">
        <v>20</v>
      </c>
      <c r="C51" s="70">
        <f>IFERROR( IF((DILU!$F$9=$B$50),(DILU!$J$8),0),0)</f>
        <v>0</v>
      </c>
      <c r="D51" s="70">
        <f>IFERROR( IF((LUMA!$F$9=$B$50),(LUMA!$J$8),0),0)</f>
        <v>0.16666666666666666</v>
      </c>
      <c r="E51" s="70">
        <f>IFERROR( IF((MAME!$F$9=$B$50),(MAME!$J$8),0),0)</f>
        <v>0</v>
      </c>
      <c r="F51" s="70">
        <f>IFERROR( IF((MEJE!$F$9=$B$50),(MEJE!$J$8),0),0)</f>
        <v>0</v>
      </c>
      <c r="G51" s="70">
        <f>IFERROR( IF((JEVE!$F$9=$B$50),(JEVE!$J$8),0),0)</f>
        <v>0</v>
      </c>
      <c r="H51" s="70">
        <f>IFERROR( IF((VESA!$F$9=$B$50),(VESA!$J$8),0),0)</f>
        <v>0</v>
      </c>
      <c r="I51" s="70">
        <f>IFERROR( IF((SADI!$F$9=$B$50),(SADI!$J$8),0),0)</f>
        <v>0</v>
      </c>
      <c r="J51" s="23"/>
      <c r="K51" s="16" t="s">
        <v>20</v>
      </c>
      <c r="L51" s="70">
        <f>IFERROR( IF((DILU!$F$9=$K$50),(DILU!$J$8),0),0)</f>
        <v>0</v>
      </c>
      <c r="M51" s="70">
        <f>IFERROR( IF((LUMA!$F$9=$K$50),(LUMA!$J$8),0),0)</f>
        <v>0</v>
      </c>
      <c r="N51" s="70">
        <f>IFERROR( IF((MAME!$F$9=$K$50),(MAME!$J$8),0),0)</f>
        <v>0</v>
      </c>
      <c r="O51" s="70">
        <f>IFERROR( IF((MEJE!$F$9=$K$50),(MEJE!$J$8),0),0)</f>
        <v>0</v>
      </c>
      <c r="P51" s="70">
        <f>IFERROR( IF((JEVE!$F$9=$K$50),(JEVE!$J$8),0),0)</f>
        <v>0</v>
      </c>
      <c r="Q51" s="70">
        <f>IFERROR( IF((VESA!$F$9=$K$50),(VESA!$J$8),0),0)</f>
        <v>0</v>
      </c>
      <c r="R51" s="70">
        <f>IFERROR( IF((SADI!$F$9=$K$50),(SADI!$J$8),0),0)</f>
        <v>0</v>
      </c>
      <c r="S51" s="23"/>
      <c r="T51" s="16" t="s">
        <v>20</v>
      </c>
      <c r="U51" s="70">
        <f>IFERROR( IF((DILU!$F$9=$T$50),(DILU!$J$8),0),0)</f>
        <v>0</v>
      </c>
      <c r="V51" s="70">
        <f>IFERROR( IF((LUMA!$F$9=$T$50),(LUMA!$J$8),0),0)</f>
        <v>0</v>
      </c>
      <c r="W51" s="70">
        <f>IFERROR( IF((MAME!$F$9=$T$50),(MAME!$J$8),0),0)</f>
        <v>0</v>
      </c>
      <c r="X51" s="70">
        <f>IFERROR( IF((MEJE!$F$9=$T$50),(MEJE!$J$8),0),0)</f>
        <v>0</v>
      </c>
      <c r="Y51" s="70">
        <f>IFERROR( IF((JEVE!$F$9=$T$50),(JEVE!$J$8),0),0)</f>
        <v>0</v>
      </c>
      <c r="Z51" s="70">
        <f>IFERROR( IF((VESA!$F$9=$T$50),(VESA!$J$8),0),0)</f>
        <v>0</v>
      </c>
      <c r="AA51" s="70">
        <f>IFERROR( IF((SADI!$F$9=$T$50),(SADI!$J$8),0),0)</f>
        <v>0</v>
      </c>
      <c r="AB51" s="23"/>
      <c r="AC51" s="16" t="s">
        <v>20</v>
      </c>
      <c r="AD51" s="70">
        <f>IFERROR( IF((DILU!$F$9=$AC$50),(DILU!$J$8),0),0)</f>
        <v>0</v>
      </c>
      <c r="AE51" s="70">
        <f>IFERROR( IF((LUMA!$F$9=$AC$50),(LUMA!$J$8),0),0)</f>
        <v>0</v>
      </c>
      <c r="AF51" s="70">
        <f>IFERROR( IF((MAME!$F$9=$AC$50),(MAME!$J$8),0),0)</f>
        <v>0</v>
      </c>
      <c r="AG51" s="70">
        <f>IFERROR( IF((MEJE!$F$9=$AC$50),(MEJE!$J$8),0),0)</f>
        <v>0</v>
      </c>
      <c r="AH51" s="70">
        <f>IFERROR( IF((JEVE!$F$9=$AC$50),(JEVE!$J$8),0),0)</f>
        <v>0</v>
      </c>
      <c r="AI51" s="70">
        <f>IFERROR( IF((VESA!$F$9=$AC$50),(VESA!$J$8),0),0)</f>
        <v>0</v>
      </c>
      <c r="AJ51" s="70">
        <f>IFERROR( IF((SADI!$F$9=$AC$50),(SADI!$J$8),0),0)</f>
        <v>0</v>
      </c>
      <c r="AK51" s="23"/>
      <c r="AL51" s="16" t="s">
        <v>20</v>
      </c>
      <c r="AM51" s="70">
        <f>IFERROR( IF((DILU!$F$9=$AL$50),(DILU!$J$8),0),0)</f>
        <v>0</v>
      </c>
      <c r="AN51" s="70">
        <f>IFERROR( IF((LUMA!$F$9=$AL$50),(LUMA!$J$8),0),0)</f>
        <v>0</v>
      </c>
      <c r="AO51" s="70">
        <f>IFERROR( IF((MAME!$F$9=$AL$50),(MAME!$J$8),0),0)</f>
        <v>0</v>
      </c>
      <c r="AP51" s="70">
        <f>IFERROR( IF((MEJE!$F$9=$AL$50),(MEJE!$J$8),0),0)</f>
        <v>0</v>
      </c>
      <c r="AQ51" s="70">
        <f>IFERROR( IF((JEVE!$F$9=$AL$50),(JEVE!$J$8),0),0)</f>
        <v>0</v>
      </c>
      <c r="AR51" s="70">
        <f>IFERROR( IF((VESA!$F$9=$AL$50),(VESA!$J$8),0),0)</f>
        <v>0</v>
      </c>
      <c r="AS51" s="70">
        <f>IFERROR( IF((SADI!$F$9=$AL$50),(SADI!$J$8),0),0)</f>
        <v>0</v>
      </c>
      <c r="AT51" s="23"/>
      <c r="AU51" s="23"/>
      <c r="AV51" s="23"/>
      <c r="AW51" s="23"/>
      <c r="AX51" s="23"/>
      <c r="AY51" s="23"/>
      <c r="AZ51" s="23"/>
    </row>
    <row r="52" spans="1:52" ht="10.5" customHeight="1" thickBot="1" x14ac:dyDescent="0.3">
      <c r="A52" s="23"/>
      <c r="B52" s="17" t="s">
        <v>85</v>
      </c>
      <c r="C52" s="70">
        <f>IFERROR( IF((DILU!$F$9=$B$50),(DILU!$J$9),0),0)</f>
        <v>0</v>
      </c>
      <c r="D52" s="70">
        <f>IFERROR( IF((LUMA!$F$9=$B$50),(LUMA!$J$9),0),0)</f>
        <v>0.33333333333333331</v>
      </c>
      <c r="E52" s="70">
        <f>IFERROR( IF((MAME!$F$9=$B$50),(MAME!$J$9),0),0)</f>
        <v>0</v>
      </c>
      <c r="F52" s="70">
        <f>IFERROR( IF((MEJE!$F$9=$B$50),(MEJE!$J$9),0),0)</f>
        <v>0</v>
      </c>
      <c r="G52" s="70">
        <f>IFERROR( IF((JEVE!$F$9=$B$50),(JEVE!$J$9),0),0)</f>
        <v>0</v>
      </c>
      <c r="H52" s="70">
        <f>IFERROR( IF((VESA!$F$9=$B$50),(VESA!$J$9),0),0)</f>
        <v>0</v>
      </c>
      <c r="I52" s="70">
        <f>IFERROR( IF((SADI!$F$9=$B$50),(SADI!$J$9),0),0)</f>
        <v>0</v>
      </c>
      <c r="J52" s="23"/>
      <c r="K52" s="17" t="s">
        <v>85</v>
      </c>
      <c r="L52" s="70">
        <f>IFERROR( IF((DILU!$F$9=$K$50),(DILU!$J$9),0),0)</f>
        <v>0</v>
      </c>
      <c r="M52" s="70">
        <f>IFERROR( IF((LUMA!$F$9=$K$50),(LUMA!$J$9),0),0)</f>
        <v>0</v>
      </c>
      <c r="N52" s="70">
        <f>IFERROR( IF((MAME!$F$9=$K$50),(MAME!$J$9),0),0)</f>
        <v>0</v>
      </c>
      <c r="O52" s="70">
        <f>IFERROR( IF((MEJE!$F$9=$K$50),(MEJE!$J$9),0),0)</f>
        <v>0</v>
      </c>
      <c r="P52" s="70">
        <f>IFERROR( IF((JEVE!$F$9=$K$50),(JEVE!$J$9),0),0)</f>
        <v>0</v>
      </c>
      <c r="Q52" s="70">
        <f>IFERROR( IF((VESA!$F$9=$K$50),(VESA!$J$9),0),0)</f>
        <v>0</v>
      </c>
      <c r="R52" s="70">
        <f>IFERROR( IF((SADI!$F$9=$K$50),(SADI!$J$9),0),0)</f>
        <v>0</v>
      </c>
      <c r="S52" s="23"/>
      <c r="T52" s="17" t="s">
        <v>85</v>
      </c>
      <c r="U52" s="70">
        <f>IFERROR( IF((DILU!$F$9=$T$50),(DILU!$J$9),0),0)</f>
        <v>0</v>
      </c>
      <c r="V52" s="70">
        <f>IFERROR( IF((LUMA!$F$9=$T$50),(LUMA!$J$9),0),0)</f>
        <v>0</v>
      </c>
      <c r="W52" s="70">
        <f>IFERROR( IF((MAME!$F$9=$T$50),(MAME!$J$9),0),0)</f>
        <v>0</v>
      </c>
      <c r="X52" s="70">
        <f>IFERROR( IF((MEJE!$F$9=$T$50),(MEJE!$J$9),0),0)</f>
        <v>0</v>
      </c>
      <c r="Y52" s="70">
        <f>IFERROR( IF((JEVE!$F$9=$T$50),(JEVE!$J$9),0),0)</f>
        <v>0</v>
      </c>
      <c r="Z52" s="70">
        <f>IFERROR( IF((VESA!$F$9=$T$50),(VESA!$J$9),0),0)</f>
        <v>0</v>
      </c>
      <c r="AA52" s="70">
        <f>IFERROR( IF((SADI!$F$9=$T$50),(SADI!$J$9),0),0)</f>
        <v>0</v>
      </c>
      <c r="AB52" s="23"/>
      <c r="AC52" s="17" t="s">
        <v>85</v>
      </c>
      <c r="AD52" s="70">
        <f>IFERROR( IF((DILU!$F$9=$AC$50),(DILU!$J$9),0),0)</f>
        <v>0</v>
      </c>
      <c r="AE52" s="70">
        <f>IFERROR( IF((LUMA!$F$9=$AC$50),(LUMA!$J$9),0),0)</f>
        <v>0</v>
      </c>
      <c r="AF52" s="70">
        <f>IFERROR( IF((MAME!$F$9=$AC$50),(MAME!$J$9),0),0)</f>
        <v>0</v>
      </c>
      <c r="AG52" s="70">
        <f>IFERROR( IF((MEJE!$F$9=$AC$50),(MEJE!$J$9),0),0)</f>
        <v>0</v>
      </c>
      <c r="AH52" s="70">
        <f>IFERROR( IF((JEVE!$F$9=$AC$50),(JEVE!$J$9),0),0)</f>
        <v>0</v>
      </c>
      <c r="AI52" s="70">
        <f>IFERROR( IF((VESA!$F$9=$AC$50),(VESA!$J$9),0),0)</f>
        <v>0</v>
      </c>
      <c r="AJ52" s="70">
        <f>IFERROR( IF((SADI!$F$9=$AC$50),(SADI!$J$9),0),0)</f>
        <v>0</v>
      </c>
      <c r="AK52" s="23"/>
      <c r="AL52" s="17" t="s">
        <v>85</v>
      </c>
      <c r="AM52" s="70">
        <f>IFERROR( IF((DILU!$F$9=$AL$50),(DILU!$J$9),0),0)</f>
        <v>0</v>
      </c>
      <c r="AN52" s="70">
        <f>IFERROR( IF((LUMA!$F$9=$AL$50),(LUMA!$J$9),0),0)</f>
        <v>0</v>
      </c>
      <c r="AO52" s="70">
        <f>IFERROR( IF((MAME!$F$9=$AL$50),(MAME!$J$9),0),0)</f>
        <v>0</v>
      </c>
      <c r="AP52" s="70">
        <f>IFERROR( IF((MEJE!$F$9=$AL$50),(MEJE!$J$9),0),0)</f>
        <v>0</v>
      </c>
      <c r="AQ52" s="70">
        <f>IFERROR( IF((JEVE!$F$9=$AL$50),(JEVE!$J$9),0),0)</f>
        <v>0</v>
      </c>
      <c r="AR52" s="70">
        <f>IFERROR( IF((VESA!$F$9=$AL$50),(VESA!$J$9),0),0)</f>
        <v>0</v>
      </c>
      <c r="AS52" s="70">
        <f>IFERROR( IF((SADI!$F$9=$AL$50),(SADI!$J$9),0),0)</f>
        <v>0</v>
      </c>
      <c r="AT52" s="23"/>
      <c r="AU52" s="23"/>
      <c r="AV52" s="23"/>
      <c r="AW52" s="23"/>
      <c r="AX52" s="23"/>
      <c r="AY52" s="23"/>
      <c r="AZ52" s="23"/>
    </row>
    <row r="53" spans="1:52" ht="10.5" customHeight="1" thickBot="1" x14ac:dyDescent="0.3">
      <c r="A53" s="23"/>
      <c r="B53" s="18" t="s">
        <v>86</v>
      </c>
      <c r="C53" s="70">
        <f>IFERROR( IF((DILU!$F$9=$B$50),(DILU!$J$10),0),0)</f>
        <v>0</v>
      </c>
      <c r="D53" s="70">
        <f>IFERROR( IF((LUMA!$F$9=$B$50),(LUMA!$J$10),0),0)</f>
        <v>0.16666666666666666</v>
      </c>
      <c r="E53" s="70">
        <f>IFERROR( IF((MAME!$F$9=$B$50),(MAME!$J$10),0),0)</f>
        <v>0</v>
      </c>
      <c r="F53" s="70">
        <f>IFERROR( IF((MEJE!$F$9=$B$50),(MEJE!$J$10),0),0)</f>
        <v>0</v>
      </c>
      <c r="G53" s="70">
        <f>IFERROR( IF((JEVE!$F$9=$B$50),(JEVE!$J$10),0),0)</f>
        <v>0</v>
      </c>
      <c r="H53" s="70">
        <f>IFERROR( IF((VESA!$F$9=$B$50),(VESA!$J$10),0),0)</f>
        <v>0</v>
      </c>
      <c r="I53" s="70">
        <f>IFERROR( IF((SADI!$F$9=$B$50),(SADI!$J$10),0),0)</f>
        <v>0</v>
      </c>
      <c r="J53" s="23"/>
      <c r="K53" s="18" t="s">
        <v>86</v>
      </c>
      <c r="L53" s="70">
        <f>IFERROR( IF((DILU!$F$9=$K$50),(DILU!$J$10),0),0)</f>
        <v>0</v>
      </c>
      <c r="M53" s="70">
        <f>IFERROR( IF((LUMA!$F$9=$K$50),(LUMA!$J$10),0),0)</f>
        <v>0</v>
      </c>
      <c r="N53" s="70">
        <f>IFERROR( IF((MAME!$F$9=$K$50),(MAME!$J$10),0),0)</f>
        <v>0</v>
      </c>
      <c r="O53" s="70">
        <f>IFERROR( IF((MEJE!$F$9=$K$50),(MEJE!$J$10),0),0)</f>
        <v>0</v>
      </c>
      <c r="P53" s="70">
        <f>IFERROR( IF((JEVE!$F$9=$K$50),(JEVE!$J$10),0),0)</f>
        <v>0</v>
      </c>
      <c r="Q53" s="70">
        <f>IFERROR( IF((VESA!$F$9=$K$50),(VESA!$J$10),0),0)</f>
        <v>0</v>
      </c>
      <c r="R53" s="70">
        <f>IFERROR( IF((SADI!$F$9=$K$50),(SADI!$J$10),0),0)</f>
        <v>0</v>
      </c>
      <c r="S53" s="23"/>
      <c r="T53" s="18" t="s">
        <v>86</v>
      </c>
      <c r="U53" s="70">
        <f>IFERROR( IF((DILU!$F$9=$T$50),(DILU!$J$10),0),0)</f>
        <v>0</v>
      </c>
      <c r="V53" s="70">
        <f>IFERROR( IF((LUMA!$F$9=$T$50),(LUMA!$J$10),0),0)</f>
        <v>0</v>
      </c>
      <c r="W53" s="70">
        <f>IFERROR( IF((MAME!$F$9=$T$50),(MAME!$J$10),0),0)</f>
        <v>0</v>
      </c>
      <c r="X53" s="70">
        <f>IFERROR( IF((MEJE!$F$9=$T$50),(MEJE!$J$10),0),0)</f>
        <v>0</v>
      </c>
      <c r="Y53" s="70">
        <f>IFERROR( IF((JEVE!$F$9=$T$50),(JEVE!$J$10),0),0)</f>
        <v>0</v>
      </c>
      <c r="Z53" s="70">
        <f>IFERROR( IF((VESA!$F$9=$T$50),(VESA!$J$10),0),0)</f>
        <v>0</v>
      </c>
      <c r="AA53" s="70">
        <f>IFERROR( IF((SADI!$F$9=$T$50),(SADI!$J$10),0),0)</f>
        <v>0</v>
      </c>
      <c r="AB53" s="23"/>
      <c r="AC53" s="18" t="s">
        <v>86</v>
      </c>
      <c r="AD53" s="70">
        <f>IFERROR( IF((DILU!$F$9=$AC$50),(DILU!$J$10),0),0)</f>
        <v>0</v>
      </c>
      <c r="AE53" s="70">
        <f>IFERROR( IF((LUMA!$F$9=$AC$50),(LUMA!$J$10),0),0)</f>
        <v>0</v>
      </c>
      <c r="AF53" s="70">
        <f>IFERROR( IF((MAME!$F$9=$AC$50),(MAME!$J$10),0),0)</f>
        <v>0</v>
      </c>
      <c r="AG53" s="70">
        <f>IFERROR( IF((MEJE!$F$9=$AC$50),(MEJE!$J$10),0),0)</f>
        <v>0</v>
      </c>
      <c r="AH53" s="70">
        <f>IFERROR( IF((JEVE!$F$9=$AC$50),(JEVE!$J$10),0),0)</f>
        <v>0</v>
      </c>
      <c r="AI53" s="70">
        <f>IFERROR( IF((VESA!$F$9=$AC$50),(VESA!$J$10),0),0)</f>
        <v>0</v>
      </c>
      <c r="AJ53" s="70">
        <f>IFERROR( IF((SADI!$F$9=$AC$50),(SADI!$J$10),0),0)</f>
        <v>0</v>
      </c>
      <c r="AK53" s="23"/>
      <c r="AL53" s="18" t="s">
        <v>86</v>
      </c>
      <c r="AM53" s="70">
        <f>IFERROR( IF((DILU!$F$9=$AL$50),(DILU!$J$10),0),0)</f>
        <v>0</v>
      </c>
      <c r="AN53" s="70">
        <f>IFERROR( IF((LUMA!$F$9=$AL$50),(LUMA!$J$10),0),0)</f>
        <v>0</v>
      </c>
      <c r="AO53" s="70">
        <f>IFERROR( IF((MAME!$F$9=$AL$50),(MAME!$J$10),0),0)</f>
        <v>0</v>
      </c>
      <c r="AP53" s="70">
        <f>IFERROR( IF((MEJE!$F$9=$AL$50),(MEJE!$J$10),0),0)</f>
        <v>0</v>
      </c>
      <c r="AQ53" s="70">
        <f>IFERROR( IF((JEVE!$F$9=$AL$50),(JEVE!$J$10),0),0)</f>
        <v>0</v>
      </c>
      <c r="AR53" s="70">
        <f>IFERROR( IF((VESA!$F$9=$AL$50),(VESA!$J$10),0),0)</f>
        <v>0</v>
      </c>
      <c r="AS53" s="70">
        <f>IFERROR( IF((SADI!$F$9=$AL$50),(SADI!$J$10),0),0)</f>
        <v>0</v>
      </c>
      <c r="AT53" s="23"/>
      <c r="AU53" s="23"/>
      <c r="AV53" s="23"/>
      <c r="AW53" s="23"/>
      <c r="AX53" s="23"/>
      <c r="AY53" s="23"/>
      <c r="AZ53" s="23"/>
    </row>
    <row r="54" spans="1:52" ht="10.5" customHeight="1" thickBot="1" x14ac:dyDescent="0.3">
      <c r="A54" s="23"/>
      <c r="B54" s="17" t="s">
        <v>87</v>
      </c>
      <c r="C54" s="70">
        <f>IFERROR( IF((DILU!$F$9=$B$50),(DILU!$J$11),0),0)</f>
        <v>0</v>
      </c>
      <c r="D54" s="70">
        <f>IFERROR( IF((LUMA!$F$9=$B$50),(LUMA!$J$11),0),0)</f>
        <v>0.16666666666666666</v>
      </c>
      <c r="E54" s="70">
        <f>IFERROR( IF((MAME!$F$9=$B$50),(MAME!$J$11),0),0)</f>
        <v>0</v>
      </c>
      <c r="F54" s="70">
        <f>IFERROR( IF((MEJE!$F$9=$B$50),(MEJE!$J$11),0),0)</f>
        <v>0</v>
      </c>
      <c r="G54" s="70">
        <f>IFERROR( IF((JEVE!$F$9=$B$50),(JEVE!$J$11),0),0)</f>
        <v>0</v>
      </c>
      <c r="H54" s="70">
        <f>IFERROR( IF((VESA!$F$9=$B$50),(VESA!$J$11),0),0)</f>
        <v>0</v>
      </c>
      <c r="I54" s="70">
        <f>IFERROR( IF((SADI!$F$9=$B$50),(SADI!$J$11),0),0)</f>
        <v>0</v>
      </c>
      <c r="J54" s="23"/>
      <c r="K54" s="17" t="s">
        <v>87</v>
      </c>
      <c r="L54" s="70">
        <f>IFERROR( IF((DILU!$F$9=$K$50),(DILU!$J$11),0),0)</f>
        <v>0</v>
      </c>
      <c r="M54" s="70">
        <f>IFERROR( IF((LUMA!$F$9=$K$50),(LUMA!$J$11),0),0)</f>
        <v>0</v>
      </c>
      <c r="N54" s="70">
        <f>IFERROR( IF((MAME!$F$9=$K$50),(MAME!$J$11),0),0)</f>
        <v>0</v>
      </c>
      <c r="O54" s="70">
        <f>IFERROR( IF((MEJE!$F$9=$K$50),(MEJE!$J$11),0),0)</f>
        <v>0</v>
      </c>
      <c r="P54" s="70">
        <f>IFERROR( IF((JEVE!$F$9=$K$50),(JEVE!$J$11),0),0)</f>
        <v>0</v>
      </c>
      <c r="Q54" s="70">
        <f>IFERROR( IF((VESA!$F$9=$K$50),(VESA!$J$11),0),0)</f>
        <v>0</v>
      </c>
      <c r="R54" s="70">
        <f>IFERROR( IF((SADI!$F$9=$K$50),(SADI!$J$11),0),0)</f>
        <v>0</v>
      </c>
      <c r="S54" s="23"/>
      <c r="T54" s="17" t="s">
        <v>87</v>
      </c>
      <c r="U54" s="70">
        <f>IFERROR( IF((DILU!$F$9=$T$50),(DILU!$J$11),0),0)</f>
        <v>0</v>
      </c>
      <c r="V54" s="70">
        <f>IFERROR( IF((LUMA!$F$9=$T$50),(LUMA!$J$11),0),0)</f>
        <v>0</v>
      </c>
      <c r="W54" s="70">
        <f>IFERROR( IF((MAME!$F$9=$T$50),(MAME!$J$11),0),0)</f>
        <v>0</v>
      </c>
      <c r="X54" s="70">
        <f>IFERROR( IF((MEJE!$F$9=$T$50),(MEJE!$J$11),0),0)</f>
        <v>0</v>
      </c>
      <c r="Y54" s="70">
        <f>IFERROR( IF((JEVE!$F$9=$T$50),(JEVE!$J$11),0),0)</f>
        <v>0</v>
      </c>
      <c r="Z54" s="70">
        <f>IFERROR( IF((VESA!$F$9=$T$50),(VESA!$J$11),0),0)</f>
        <v>0</v>
      </c>
      <c r="AA54" s="70">
        <f>IFERROR( IF((SADI!$F$9=$T$50),(SADI!$J$11),0),0)</f>
        <v>0</v>
      </c>
      <c r="AB54" s="23"/>
      <c r="AC54" s="17" t="s">
        <v>87</v>
      </c>
      <c r="AD54" s="70">
        <f>IFERROR( IF((DILU!$F$9=$AC$50),(DILU!$J$11),0),0)</f>
        <v>0</v>
      </c>
      <c r="AE54" s="70">
        <f>IFERROR( IF((LUMA!$F$9=$AC$50),(LUMA!$J$11),0),0)</f>
        <v>0</v>
      </c>
      <c r="AF54" s="70">
        <f>IFERROR( IF((MAME!$F$9=$AC$50),(MAME!$J$11),0),0)</f>
        <v>0</v>
      </c>
      <c r="AG54" s="70">
        <f>IFERROR( IF((MEJE!$F$9=$AC$50),(MEJE!$J$11),0),0)</f>
        <v>0</v>
      </c>
      <c r="AH54" s="70">
        <f>IFERROR( IF((JEVE!$F$9=$AC$50),(JEVE!$J$11),0),0)</f>
        <v>0</v>
      </c>
      <c r="AI54" s="70">
        <f>IFERROR( IF((VESA!$F$9=$AC$50),(VESA!$J$11),0),0)</f>
        <v>0</v>
      </c>
      <c r="AJ54" s="70">
        <f>IFERROR( IF((SADI!$F$9=$AC$50),(SADI!$J$11),0),0)</f>
        <v>0</v>
      </c>
      <c r="AK54" s="23"/>
      <c r="AL54" s="17" t="s">
        <v>87</v>
      </c>
      <c r="AM54" s="70">
        <f>IFERROR( IF((DILU!$F$9=$AL$50),(DILU!$J$11),0),0)</f>
        <v>0</v>
      </c>
      <c r="AN54" s="70">
        <f>IFERROR( IF((LUMA!$F$9=$AL$50),(LUMA!$J$11),0),0)</f>
        <v>0</v>
      </c>
      <c r="AO54" s="70">
        <f>IFERROR( IF((MAME!$F$9=$AL$50),(MAME!$J$11),0),0)</f>
        <v>0</v>
      </c>
      <c r="AP54" s="70">
        <f>IFERROR( IF((MEJE!$F$9=$AL$50),(MEJE!$J$11),0),0)</f>
        <v>0</v>
      </c>
      <c r="AQ54" s="70">
        <f>IFERROR( IF((JEVE!$F$9=$AL$50),(JEVE!$J$11),0),0)</f>
        <v>0</v>
      </c>
      <c r="AR54" s="70">
        <f>IFERROR( IF((VESA!$F$9=$AL$50),(VESA!$J$11),0),0)</f>
        <v>0</v>
      </c>
      <c r="AS54" s="70">
        <f>IFERROR( IF((SADI!$F$9=$AL$50),(SADI!$J$11),0),0)</f>
        <v>0</v>
      </c>
      <c r="AT54" s="23"/>
      <c r="AU54" s="23"/>
      <c r="AV54" s="23"/>
      <c r="AW54" s="23"/>
      <c r="AX54" s="23"/>
      <c r="AY54" s="23"/>
      <c r="AZ54" s="23"/>
    </row>
    <row r="55" spans="1:52" ht="10.5" customHeight="1" thickBot="1" x14ac:dyDescent="0.3">
      <c r="A55" s="23"/>
      <c r="B55" s="17" t="s">
        <v>88</v>
      </c>
      <c r="C55" s="70">
        <f>IFERROR( IF((DILU!$F$9=$B$50),(DILU!$J$12),0),0)</f>
        <v>0</v>
      </c>
      <c r="D55" s="70">
        <f>IFERROR( IF((LUMA!$F$9=$B$50),(LUMA!$J$12),0),0)</f>
        <v>0.16666666666666666</v>
      </c>
      <c r="E55" s="70">
        <f>IFERROR( IF((MAME!$F$9=$B$50),(MAME!$J$12),0),0)</f>
        <v>0</v>
      </c>
      <c r="F55" s="70">
        <f>IFERROR( IF((MEJE!$F$9=$B$50),(MEJE!$J$12),0),0)</f>
        <v>0</v>
      </c>
      <c r="G55" s="70">
        <f>IFERROR( IF((JEVE!$F$9=$B$50),(JEVE!$J$12),0),0)</f>
        <v>0</v>
      </c>
      <c r="H55" s="70">
        <f>IFERROR( IF((VESA!$F$9=$B$50),(VESA!$J$12),0),0)</f>
        <v>0</v>
      </c>
      <c r="I55" s="70">
        <f>IFERROR( IF((SADI!$F$9=$B$50),(SADI!$J$12),0),0)</f>
        <v>0</v>
      </c>
      <c r="J55" s="23"/>
      <c r="K55" s="17" t="s">
        <v>88</v>
      </c>
      <c r="L55" s="70">
        <f>IFERROR( IF((DILU!$F$9=$K$50),(DILU!$J$12),0),0)</f>
        <v>0</v>
      </c>
      <c r="M55" s="70">
        <f>IFERROR( IF((LUMA!$F$9=$K$50),(LUMA!$J$12),0),0)</f>
        <v>0</v>
      </c>
      <c r="N55" s="70">
        <f>IFERROR( IF((MAME!$F$9=$K$50),(MAME!$J$12),0),0)</f>
        <v>0</v>
      </c>
      <c r="O55" s="70">
        <f>IFERROR( IF((MEJE!$F$9=$K$50),(MEJE!$J$12),0),0)</f>
        <v>0</v>
      </c>
      <c r="P55" s="70">
        <f>IFERROR( IF((JEVE!$F$9=$K$50),(JEVE!$J$12),0),0)</f>
        <v>0</v>
      </c>
      <c r="Q55" s="70">
        <f>IFERROR( IF((VESA!$F$9=$K$50),(VESA!$J$12),0),0)</f>
        <v>0</v>
      </c>
      <c r="R55" s="70">
        <f>IFERROR( IF((SADI!$F$9=$K$50),(SADI!$J$12),0),0)</f>
        <v>0</v>
      </c>
      <c r="S55" s="23"/>
      <c r="T55" s="17" t="s">
        <v>88</v>
      </c>
      <c r="U55" s="70">
        <f>IFERROR( IF((DILU!$F$9=$T$50),(DILU!$J$12),0),0)</f>
        <v>0</v>
      </c>
      <c r="V55" s="70">
        <f>IFERROR( IF((LUMA!$F$9=$T$50),(LUMA!$J$12),0),0)</f>
        <v>0</v>
      </c>
      <c r="W55" s="70">
        <f>IFERROR( IF((MAME!$F$9=$T$50),(MAME!$J$12),0),0)</f>
        <v>0</v>
      </c>
      <c r="X55" s="70">
        <f>IFERROR( IF((MEJE!$F$9=$T$50),(MEJE!$J$12),0),0)</f>
        <v>0</v>
      </c>
      <c r="Y55" s="70">
        <f>IFERROR( IF((JEVE!$F$9=$T$50),(JEVE!$J$12),0),0)</f>
        <v>0</v>
      </c>
      <c r="Z55" s="70">
        <f>IFERROR( IF((VESA!$F$9=$T$50),(VESA!$J$12),0),0)</f>
        <v>0</v>
      </c>
      <c r="AA55" s="70">
        <f>IFERROR( IF((SADI!$F$9=$T$50),(SADI!$J$12),0),0)</f>
        <v>0</v>
      </c>
      <c r="AB55" s="23"/>
      <c r="AC55" s="17" t="s">
        <v>88</v>
      </c>
      <c r="AD55" s="70">
        <f>IFERROR( IF((DILU!$F$9=$AC$50),(DILU!$J$12),0),0)</f>
        <v>0</v>
      </c>
      <c r="AE55" s="70">
        <f>IFERROR( IF((LUMA!$F$9=$AC$50),(LUMA!$J$12),0),0)</f>
        <v>0</v>
      </c>
      <c r="AF55" s="70">
        <f>IFERROR( IF((MAME!$F$9=$AC$50),(MAME!$J$12),0),0)</f>
        <v>0</v>
      </c>
      <c r="AG55" s="70">
        <f>IFERROR( IF((MEJE!$F$9=$AC$50),(MEJE!$J$12),0),0)</f>
        <v>0</v>
      </c>
      <c r="AH55" s="70">
        <f>IFERROR( IF((JEVE!$F$9=$AC$50),(JEVE!$J$12),0),0)</f>
        <v>0</v>
      </c>
      <c r="AI55" s="70">
        <f>IFERROR( IF((VESA!$F$9=$AC$50),(VESA!$J$12),0),0)</f>
        <v>0</v>
      </c>
      <c r="AJ55" s="70">
        <f>IFERROR( IF((SADI!$F$9=$AC$50),(SADI!$J$12),0),0)</f>
        <v>0</v>
      </c>
      <c r="AK55" s="23"/>
      <c r="AL55" s="17" t="s">
        <v>88</v>
      </c>
      <c r="AM55" s="70">
        <f>IFERROR( IF((DILU!$F$9=$AL$50),(DILU!$J$12),0),0)</f>
        <v>0</v>
      </c>
      <c r="AN55" s="70">
        <f>IFERROR( IF((LUMA!$F$9=$AL$50),(LUMA!$J$12),0),0)</f>
        <v>0</v>
      </c>
      <c r="AO55" s="70">
        <f>IFERROR( IF((MAME!$F$9=$AL$50),(MAME!$J$12),0),0)</f>
        <v>0</v>
      </c>
      <c r="AP55" s="70">
        <f>IFERROR( IF((MEJE!$F$9=$AL$50),(MEJE!$J$12),0),0)</f>
        <v>0</v>
      </c>
      <c r="AQ55" s="70">
        <f>IFERROR( IF((JEVE!$F$9=$AL$50),(JEVE!$J$12),0),0)</f>
        <v>0</v>
      </c>
      <c r="AR55" s="70">
        <f>IFERROR( IF((VESA!$F$9=$AL$50),(VESA!$J$12),0),0)</f>
        <v>0</v>
      </c>
      <c r="AS55" s="70">
        <f>IFERROR( IF((SADI!$F$9=$AL$50),(SADI!$J$12),0),0)</f>
        <v>0</v>
      </c>
      <c r="AT55" s="23"/>
      <c r="AU55" s="23"/>
      <c r="AV55" s="23"/>
      <c r="AW55" s="23"/>
      <c r="AX55" s="23"/>
      <c r="AY55" s="23"/>
      <c r="AZ55" s="23"/>
    </row>
    <row r="56" spans="1:52" ht="10.5" customHeight="1" thickBot="1" x14ac:dyDescent="0.3">
      <c r="A56" s="23"/>
      <c r="B56" s="19"/>
      <c r="C56" s="13"/>
      <c r="D56" s="14"/>
      <c r="E56" s="14"/>
      <c r="F56" s="14"/>
      <c r="G56" s="14"/>
      <c r="H56" s="14"/>
      <c r="I56" s="15"/>
      <c r="J56" s="23"/>
      <c r="K56" s="19"/>
      <c r="L56" s="13"/>
      <c r="M56" s="14"/>
      <c r="N56" s="14"/>
      <c r="O56" s="14"/>
      <c r="P56" s="14"/>
      <c r="Q56" s="14"/>
      <c r="R56" s="15"/>
      <c r="S56" s="23"/>
      <c r="T56" s="19"/>
      <c r="U56" s="13"/>
      <c r="V56" s="14"/>
      <c r="W56" s="14"/>
      <c r="X56" s="14"/>
      <c r="Y56" s="14"/>
      <c r="Z56" s="14"/>
      <c r="AA56" s="15"/>
      <c r="AB56" s="23"/>
      <c r="AC56" s="19"/>
      <c r="AD56" s="13"/>
      <c r="AE56" s="14"/>
      <c r="AF56" s="14"/>
      <c r="AG56" s="14"/>
      <c r="AH56" s="14"/>
      <c r="AI56" s="14"/>
      <c r="AJ56" s="15"/>
      <c r="AK56" s="23"/>
      <c r="AL56" s="19"/>
      <c r="AM56" s="13"/>
      <c r="AN56" s="14"/>
      <c r="AO56" s="14"/>
      <c r="AP56" s="14"/>
      <c r="AQ56" s="14"/>
      <c r="AR56" s="14"/>
      <c r="AS56" s="15"/>
      <c r="AT56" s="23"/>
      <c r="AU56" s="23"/>
      <c r="AV56" s="23"/>
      <c r="AW56" s="23"/>
      <c r="AX56" s="23"/>
      <c r="AY56" s="23"/>
      <c r="AZ56" s="23"/>
    </row>
    <row r="57" spans="1:52" ht="10.5" customHeight="1" thickBot="1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</row>
    <row r="58" spans="1:52" ht="15.75" thickBot="1" x14ac:dyDescent="0.3">
      <c r="A58" s="23"/>
      <c r="B58" s="12">
        <v>8</v>
      </c>
      <c r="C58" s="20" t="s">
        <v>89</v>
      </c>
      <c r="D58" s="17" t="s">
        <v>90</v>
      </c>
      <c r="E58" s="21" t="s">
        <v>91</v>
      </c>
      <c r="F58" s="17" t="s">
        <v>92</v>
      </c>
      <c r="G58" s="21" t="s">
        <v>93</v>
      </c>
      <c r="H58" s="17" t="s">
        <v>94</v>
      </c>
      <c r="I58" s="22" t="s">
        <v>95</v>
      </c>
      <c r="J58" s="23"/>
      <c r="K58" s="12">
        <v>19</v>
      </c>
      <c r="L58" s="20" t="s">
        <v>89</v>
      </c>
      <c r="M58" s="17" t="s">
        <v>90</v>
      </c>
      <c r="N58" s="21" t="s">
        <v>91</v>
      </c>
      <c r="O58" s="17" t="s">
        <v>92</v>
      </c>
      <c r="P58" s="21" t="s">
        <v>93</v>
      </c>
      <c r="Q58" s="17" t="s">
        <v>94</v>
      </c>
      <c r="R58" s="22" t="s">
        <v>95</v>
      </c>
      <c r="S58" s="23"/>
      <c r="T58" s="12">
        <v>30</v>
      </c>
      <c r="U58" s="20" t="s">
        <v>89</v>
      </c>
      <c r="V58" s="17" t="s">
        <v>90</v>
      </c>
      <c r="W58" s="21" t="s">
        <v>91</v>
      </c>
      <c r="X58" s="17" t="s">
        <v>92</v>
      </c>
      <c r="Y58" s="21" t="s">
        <v>93</v>
      </c>
      <c r="Z58" s="17" t="s">
        <v>94</v>
      </c>
      <c r="AA58" s="22" t="s">
        <v>95</v>
      </c>
      <c r="AB58" s="23"/>
      <c r="AC58" s="12">
        <v>40</v>
      </c>
      <c r="AD58" s="20" t="s">
        <v>89</v>
      </c>
      <c r="AE58" s="17" t="s">
        <v>90</v>
      </c>
      <c r="AF58" s="21" t="s">
        <v>91</v>
      </c>
      <c r="AG58" s="17" t="s">
        <v>92</v>
      </c>
      <c r="AH58" s="21" t="s">
        <v>93</v>
      </c>
      <c r="AI58" s="17" t="s">
        <v>94</v>
      </c>
      <c r="AJ58" s="22" t="s">
        <v>95</v>
      </c>
      <c r="AK58" s="23"/>
      <c r="AL58" s="12">
        <v>50</v>
      </c>
      <c r="AM58" s="20" t="s">
        <v>89</v>
      </c>
      <c r="AN58" s="17" t="s">
        <v>90</v>
      </c>
      <c r="AO58" s="21" t="s">
        <v>91</v>
      </c>
      <c r="AP58" s="17" t="s">
        <v>92</v>
      </c>
      <c r="AQ58" s="21" t="s">
        <v>93</v>
      </c>
      <c r="AR58" s="17" t="s">
        <v>94</v>
      </c>
      <c r="AS58" s="22" t="s">
        <v>95</v>
      </c>
      <c r="AT58" s="23"/>
      <c r="AU58" s="23"/>
      <c r="AV58" s="23"/>
      <c r="AW58" s="23"/>
      <c r="AX58" s="23"/>
      <c r="AY58" s="23"/>
      <c r="AZ58" s="23"/>
    </row>
    <row r="59" spans="1:52" ht="10.5" customHeight="1" thickBot="1" x14ac:dyDescent="0.3">
      <c r="A59" s="23"/>
      <c r="B59" s="16" t="s">
        <v>20</v>
      </c>
      <c r="C59" s="70">
        <f>IFERROR( IF((DILU!$F$9=$B$58),(DILU!$J$8),0),0)</f>
        <v>0</v>
      </c>
      <c r="D59" s="70">
        <f>IFERROR( IF((LUMA!$F$9=$B$58),(LUMA!$J$8),0),0)</f>
        <v>0</v>
      </c>
      <c r="E59" s="70">
        <f>IFERROR( IF((MAME!$F$9=$B$58),(MAME!$J$8),0),0)</f>
        <v>0</v>
      </c>
      <c r="F59" s="70">
        <f>IFERROR( IF((MEJE!$F$9=$B$58),(MEJE!$J$8),0),0)</f>
        <v>0</v>
      </c>
      <c r="G59" s="70">
        <f>IFERROR( IF((JEVE!$F$9=$B$58),(JEVE!$J$8),0),0)</f>
        <v>0</v>
      </c>
      <c r="H59" s="70">
        <f>IFERROR( IF((VESA!$F$9=$B$58),(VESA!$J$8),0),0)</f>
        <v>0</v>
      </c>
      <c r="I59" s="70">
        <f>IFERROR( IF((SADI!$F$9=$B$58),(SADI!$J$8),0),0)</f>
        <v>0</v>
      </c>
      <c r="J59" s="23"/>
      <c r="K59" s="16" t="s">
        <v>20</v>
      </c>
      <c r="L59" s="70">
        <f>IFERROR( IF((DILU!$F$9=$K$58),(DILU!$J$8),0),0)</f>
        <v>0</v>
      </c>
      <c r="M59" s="70">
        <f>IFERROR( IF((LUMA!$F$9=$K$58),(LUMA!$J$8),0),0)</f>
        <v>0</v>
      </c>
      <c r="N59" s="70">
        <f>IFERROR( IF((MAME!$F$9=$K$58),(MAME!$J$8),0),0)</f>
        <v>0</v>
      </c>
      <c r="O59" s="70">
        <f>IFERROR( IF((MEJE!$F$9=$K$58),(MEJE!$J$8),0),0)</f>
        <v>0</v>
      </c>
      <c r="P59" s="70">
        <f>IFERROR( IF((JEVE!$F$9=$K$58),(JEVE!$J$8),0),0)</f>
        <v>0</v>
      </c>
      <c r="Q59" s="70">
        <f>IFERROR( IF((VESA!$F$9=$K$58),(VESA!$J$8),0),0)</f>
        <v>0</v>
      </c>
      <c r="R59" s="70">
        <f>IFERROR( IF((SADI!$F$9=$K$58),(SADI!$J$8),0),0)</f>
        <v>0</v>
      </c>
      <c r="S59" s="23"/>
      <c r="T59" s="16" t="s">
        <v>20</v>
      </c>
      <c r="U59" s="70">
        <f>IFERROR( IF((DILU!$F$9=$T$58),(DILU!$J$8),0),0)</f>
        <v>0</v>
      </c>
      <c r="V59" s="70">
        <f>IFERROR( IF((LUMA!$F$9=$T$58),(LUMA!$J$8),0),0)</f>
        <v>0</v>
      </c>
      <c r="W59" s="70">
        <f>IFERROR( IF((MAME!$F$9=$T$58),(MAME!$J$8),0),0)</f>
        <v>0</v>
      </c>
      <c r="X59" s="70">
        <f>IFERROR( IF((MEJE!$F$9=$T$58),(MEJE!$J$8),0),0)</f>
        <v>0</v>
      </c>
      <c r="Y59" s="70">
        <f>IFERROR( IF((JEVE!$F$9=$T$58),(JEVE!$J$8),0),0)</f>
        <v>0</v>
      </c>
      <c r="Z59" s="70">
        <f>IFERROR( IF((VESA!$F$9=$T$58),(VESA!$J$8),0),0)</f>
        <v>0</v>
      </c>
      <c r="AA59" s="70">
        <f>IFERROR( IF((SADI!$F$9=$T$58),(SADI!$J$8),0),0)</f>
        <v>0</v>
      </c>
      <c r="AB59" s="23"/>
      <c r="AC59" s="16" t="s">
        <v>20</v>
      </c>
      <c r="AD59" s="70">
        <f>IFERROR( IF((DILU!$F$9=$AC$58),(DILU!$J$8),0),0)</f>
        <v>0</v>
      </c>
      <c r="AE59" s="70">
        <f>IFERROR( IF((LUMA!$F$9=$AC$58),(LUMA!$J$8),0),0)</f>
        <v>0</v>
      </c>
      <c r="AF59" s="70">
        <f>IFERROR( IF((MAME!$F$9=$AC$58),(MAME!$J$8),0),0)</f>
        <v>0</v>
      </c>
      <c r="AG59" s="70">
        <f>IFERROR( IF((MEJE!$F$9=$AC$58),(MEJE!$J$8),0),0)</f>
        <v>0</v>
      </c>
      <c r="AH59" s="70">
        <f>IFERROR( IF((JEVE!$F$9=$AC$58),(JEVE!$J$8),0),0)</f>
        <v>0</v>
      </c>
      <c r="AI59" s="70">
        <f>IFERROR( IF((VESA!$F$9=$AC$58),(VESA!$J$8),0),0)</f>
        <v>0</v>
      </c>
      <c r="AJ59" s="70">
        <f>IFERROR( IF((SADI!$F$9=$AC$58),(SADI!$J$8),0),0)</f>
        <v>0</v>
      </c>
      <c r="AK59" s="23"/>
      <c r="AL59" s="16" t="s">
        <v>20</v>
      </c>
      <c r="AM59" s="70">
        <f>IFERROR( IF((DILU!$F$9=$AL$58),(DILU!$J$8),0),0)</f>
        <v>0</v>
      </c>
      <c r="AN59" s="70">
        <f>IFERROR( IF((LUMA!$F$9=$AL$58),(LUMA!$J$8),0),0)</f>
        <v>0</v>
      </c>
      <c r="AO59" s="70">
        <f>IFERROR( IF((MAME!$F$9=$AL$58),(MAME!$J$8),0),0)</f>
        <v>0</v>
      </c>
      <c r="AP59" s="70">
        <f>IFERROR( IF((MEJE!$F$9=$AL$58),(MEJE!$J$8),0),0)</f>
        <v>0</v>
      </c>
      <c r="AQ59" s="70">
        <f>IFERROR( IF((JEVE!$F$9=$AL$58),(JEVE!$J$8),0),0)</f>
        <v>0</v>
      </c>
      <c r="AR59" s="70">
        <f>IFERROR( IF((VESA!$F$9=$AL$58),(VESA!$J$8),0),0)</f>
        <v>0</v>
      </c>
      <c r="AS59" s="70">
        <f>IFERROR( IF((SADI!$F$9=$AL$58),(SADI!$J$8),0),0)</f>
        <v>0</v>
      </c>
      <c r="AT59" s="23"/>
      <c r="AU59" s="23"/>
      <c r="AV59" s="23"/>
      <c r="AW59" s="23"/>
      <c r="AX59" s="23"/>
      <c r="AY59" s="23"/>
      <c r="AZ59" s="23"/>
    </row>
    <row r="60" spans="1:52" ht="10.5" customHeight="1" thickBot="1" x14ac:dyDescent="0.3">
      <c r="A60" s="23"/>
      <c r="B60" s="17" t="s">
        <v>85</v>
      </c>
      <c r="C60" s="70">
        <f>IFERROR( IF((DILU!$F$9=$B$58),(DILU!$J$9),0),0)</f>
        <v>0</v>
      </c>
      <c r="D60" s="70">
        <f>IFERROR( IF((LUMA!$F$9=$B$58),(LUMA!$J$9),0),0)</f>
        <v>0</v>
      </c>
      <c r="E60" s="70">
        <f>IFERROR( IF((MAME!$F$9=$B$58),(MAME!$J$9),0),0)</f>
        <v>0</v>
      </c>
      <c r="F60" s="70">
        <f>IFERROR( IF((MEJE!$F$9=$B$58),(MEJE!$J$9),0),0)</f>
        <v>0</v>
      </c>
      <c r="G60" s="70">
        <f>IFERROR( IF((JEVE!$F$9=$B$58),(JEVE!$J$9),0),0)</f>
        <v>0</v>
      </c>
      <c r="H60" s="70">
        <f>IFERROR( IF((VESA!$F$9=$B$58),(VESA!$J$9),0),0)</f>
        <v>0</v>
      </c>
      <c r="I60" s="70">
        <f>IFERROR( IF((SADI!$F$9=$B$58),(SADI!$J$9),0),0)</f>
        <v>0</v>
      </c>
      <c r="J60" s="23"/>
      <c r="K60" s="17" t="s">
        <v>85</v>
      </c>
      <c r="L60" s="70">
        <f>IFERROR( IF((DILU!$F$9=$K$58),(DILU!$J$9),0),0)</f>
        <v>0</v>
      </c>
      <c r="M60" s="70">
        <f>IFERROR( IF((LUMA!$F$9=$K$58),(LUMA!$J$9),0),0)</f>
        <v>0</v>
      </c>
      <c r="N60" s="70">
        <f>IFERROR( IF((MAME!$F$9=$K$58),(MAME!$J$9),0),0)</f>
        <v>0</v>
      </c>
      <c r="O60" s="70">
        <f>IFERROR( IF((MEJE!$F$9=$K$58),(MEJE!$J$9),0),0)</f>
        <v>0</v>
      </c>
      <c r="P60" s="70">
        <f>IFERROR( IF((JEVE!$F$9=$K$58),(JEVE!$J$9),0),0)</f>
        <v>0</v>
      </c>
      <c r="Q60" s="70">
        <f>IFERROR( IF((VESA!$F$9=$K$58),(VESA!$J$9),0),0)</f>
        <v>0</v>
      </c>
      <c r="R60" s="70">
        <f>IFERROR( IF((SADI!$F$9=$K$58),(SADI!$J$9),0),0)</f>
        <v>0</v>
      </c>
      <c r="S60" s="23"/>
      <c r="T60" s="17" t="s">
        <v>85</v>
      </c>
      <c r="U60" s="70">
        <f>IFERROR( IF((DILU!$F$9=$T$58),(DILU!$J$9),0),0)</f>
        <v>0</v>
      </c>
      <c r="V60" s="70">
        <f>IFERROR( IF((LUMA!$F$9=$T$58),(LUMA!$J$9),0),0)</f>
        <v>0</v>
      </c>
      <c r="W60" s="70">
        <f>IFERROR( IF((MAME!$F$9=$T$58),(MAME!$J$9),0),0)</f>
        <v>0</v>
      </c>
      <c r="X60" s="70">
        <f>IFERROR( IF((MEJE!$F$9=$T$58),(MEJE!$J$9),0),0)</f>
        <v>0</v>
      </c>
      <c r="Y60" s="70">
        <f>IFERROR( IF((JEVE!$F$9=$T$58),(JEVE!$J$9),0),0)</f>
        <v>0</v>
      </c>
      <c r="Z60" s="70">
        <f>IFERROR( IF((VESA!$F$9=$T$58),(VESA!$J$9),0),0)</f>
        <v>0</v>
      </c>
      <c r="AA60" s="70">
        <f>IFERROR( IF((SADI!$F$9=$T$58),(SADI!$J$9),0),0)</f>
        <v>0</v>
      </c>
      <c r="AB60" s="23"/>
      <c r="AC60" s="17" t="s">
        <v>85</v>
      </c>
      <c r="AD60" s="70">
        <f>IFERROR( IF((DILU!$F$9=$AC$58),(DILU!$J$9),0),0)</f>
        <v>0</v>
      </c>
      <c r="AE60" s="70">
        <f>IFERROR( IF((LUMA!$F$9=$AC$58),(LUMA!$J$9),0),0)</f>
        <v>0</v>
      </c>
      <c r="AF60" s="70">
        <f>IFERROR( IF((MAME!$F$9=$AC$58),(MAME!$J$9),0),0)</f>
        <v>0</v>
      </c>
      <c r="AG60" s="70">
        <f>IFERROR( IF((MEJE!$F$9=$AC$58),(MEJE!$J$9),0),0)</f>
        <v>0</v>
      </c>
      <c r="AH60" s="70">
        <f>IFERROR( IF((JEVE!$F$9=$AC$58),(JEVE!$J$9),0),0)</f>
        <v>0</v>
      </c>
      <c r="AI60" s="70">
        <f>IFERROR( IF((VESA!$F$9=$AC$58),(VESA!$J$9),0),0)</f>
        <v>0</v>
      </c>
      <c r="AJ60" s="70">
        <f>IFERROR( IF((SADI!$F$9=$AC$58),(SADI!$J$9),0),0)</f>
        <v>0</v>
      </c>
      <c r="AK60" s="23"/>
      <c r="AL60" s="17" t="s">
        <v>85</v>
      </c>
      <c r="AM60" s="70">
        <f>IFERROR( IF((DILU!$F$9=$AL$58),(DILU!$J$9),0),0)</f>
        <v>0</v>
      </c>
      <c r="AN60" s="70">
        <f>IFERROR( IF((LUMA!$F$9=$AL$58),(LUMA!$J$9),0),0)</f>
        <v>0</v>
      </c>
      <c r="AO60" s="70">
        <f>IFERROR( IF((MAME!$F$9=$AL$58),(MAME!$J$9),0),0)</f>
        <v>0</v>
      </c>
      <c r="AP60" s="70">
        <f>IFERROR( IF((MEJE!$F$9=$AL$58),(MEJE!$J$9),0),0)</f>
        <v>0</v>
      </c>
      <c r="AQ60" s="70">
        <f>IFERROR( IF((JEVE!$F$9=$AL$58),(JEVE!$J$9),0),0)</f>
        <v>0</v>
      </c>
      <c r="AR60" s="70">
        <f>IFERROR( IF((VESA!$F$9=$AL$58),(VESA!$J$9),0),0)</f>
        <v>0</v>
      </c>
      <c r="AS60" s="70">
        <f>IFERROR( IF((SADI!$F$9=$AL$58),(SADI!$J$9),0),0)</f>
        <v>0</v>
      </c>
      <c r="AT60" s="23"/>
      <c r="AU60" s="23"/>
      <c r="AV60" s="23"/>
      <c r="AW60" s="23"/>
      <c r="AX60" s="23"/>
      <c r="AY60" s="23"/>
      <c r="AZ60" s="23"/>
    </row>
    <row r="61" spans="1:52" ht="10.5" customHeight="1" thickBot="1" x14ac:dyDescent="0.3">
      <c r="A61" s="23"/>
      <c r="B61" s="18" t="s">
        <v>86</v>
      </c>
      <c r="C61" s="70">
        <f>IFERROR( IF((DILU!$F$9=$B$58),(DILU!$J$10),0),0)</f>
        <v>0</v>
      </c>
      <c r="D61" s="70">
        <f>IFERROR( IF((LUMA!$F$9=$B$58),(LUMA!$J$10),0),0)</f>
        <v>0</v>
      </c>
      <c r="E61" s="70">
        <f>IFERROR( IF((MAME!$F$9=$B$58),(MAME!$J$10),0),0)</f>
        <v>0</v>
      </c>
      <c r="F61" s="70">
        <f>IFERROR( IF((MEJE!$F$9=$B$58),(MEJE!$J$10),0),0)</f>
        <v>0</v>
      </c>
      <c r="G61" s="70">
        <f>IFERROR( IF((JEVE!$F$9=$B$58),(JEVE!$J$10),0),0)</f>
        <v>0</v>
      </c>
      <c r="H61" s="70">
        <f>IFERROR( IF((VESA!$F$9=$B$58),(VESA!$J$10),0),0)</f>
        <v>0</v>
      </c>
      <c r="I61" s="70">
        <f>IFERROR( IF((SADI!$F$9=$B$58),(SADI!$J$10),0),0)</f>
        <v>0</v>
      </c>
      <c r="J61" s="23"/>
      <c r="K61" s="18" t="s">
        <v>86</v>
      </c>
      <c r="L61" s="70">
        <f>IFERROR( IF((DILU!$F$9=$K$58),(DILU!$J$10),0),0)</f>
        <v>0</v>
      </c>
      <c r="M61" s="70">
        <f>IFERROR( IF((LUMA!$F$9=$K$58),(LUMA!$J$10),0),0)</f>
        <v>0</v>
      </c>
      <c r="N61" s="70">
        <f>IFERROR( IF((MAME!$F$9=$K$58),(MAME!$J$10),0),0)</f>
        <v>0</v>
      </c>
      <c r="O61" s="70">
        <f>IFERROR( IF((MEJE!$F$9=$K$58),(MEJE!$J$10),0),0)</f>
        <v>0</v>
      </c>
      <c r="P61" s="70">
        <f>IFERROR( IF((JEVE!$F$9=$K$58),(JEVE!$J$10),0),0)</f>
        <v>0</v>
      </c>
      <c r="Q61" s="70">
        <f>IFERROR( IF((VESA!$F$9=$K$58),(VESA!$J$10),0),0)</f>
        <v>0</v>
      </c>
      <c r="R61" s="70">
        <f>IFERROR( IF((SADI!$F$9=$K$58),(SADI!$J$10),0),0)</f>
        <v>0</v>
      </c>
      <c r="S61" s="23"/>
      <c r="T61" s="18" t="s">
        <v>86</v>
      </c>
      <c r="U61" s="70">
        <f>IFERROR( IF((DILU!$F$9=$T$58),(DILU!$J$10),0),0)</f>
        <v>0</v>
      </c>
      <c r="V61" s="70">
        <f>IFERROR( IF((LUMA!$F$9=$T$58),(LUMA!$J$10),0),0)</f>
        <v>0</v>
      </c>
      <c r="W61" s="70">
        <f>IFERROR( IF((MAME!$F$9=$T$58),(MAME!$J$10),0),0)</f>
        <v>0</v>
      </c>
      <c r="X61" s="70">
        <f>IFERROR( IF((MEJE!$F$9=$T$58),(MEJE!$J$10),0),0)</f>
        <v>0</v>
      </c>
      <c r="Y61" s="70">
        <f>IFERROR( IF((JEVE!$F$9=$T$58),(JEVE!$J$10),0),0)</f>
        <v>0</v>
      </c>
      <c r="Z61" s="70">
        <f>IFERROR( IF((VESA!$F$9=$T$58),(VESA!$J$10),0),0)</f>
        <v>0</v>
      </c>
      <c r="AA61" s="70">
        <f>IFERROR( IF((SADI!$F$9=$T$58),(SADI!$J$10),0),0)</f>
        <v>0</v>
      </c>
      <c r="AB61" s="23"/>
      <c r="AC61" s="18" t="s">
        <v>86</v>
      </c>
      <c r="AD61" s="70">
        <f>IFERROR( IF((DILU!$F$9=$AC$58),(DILU!$J$10),0),0)</f>
        <v>0</v>
      </c>
      <c r="AE61" s="70">
        <f>IFERROR( IF((LUMA!$F$9=$AC$58),(LUMA!$J$10),0),0)</f>
        <v>0</v>
      </c>
      <c r="AF61" s="70">
        <f>IFERROR( IF((MAME!$F$9=$AC$58),(MAME!$J$10),0),0)</f>
        <v>0</v>
      </c>
      <c r="AG61" s="70">
        <f>IFERROR( IF((MEJE!$F$9=$AC$58),(MEJE!$J$10),0),0)</f>
        <v>0</v>
      </c>
      <c r="AH61" s="70">
        <f>IFERROR( IF((JEVE!$F$9=$AC$58),(JEVE!$J$10),0),0)</f>
        <v>0</v>
      </c>
      <c r="AI61" s="70">
        <f>IFERROR( IF((VESA!$F$9=$AC$58),(VESA!$J$10),0),0)</f>
        <v>0</v>
      </c>
      <c r="AJ61" s="70">
        <f>IFERROR( IF((SADI!$F$9=$AC$58),(SADI!$J$10),0),0)</f>
        <v>0</v>
      </c>
      <c r="AK61" s="23"/>
      <c r="AL61" s="18" t="s">
        <v>86</v>
      </c>
      <c r="AM61" s="70">
        <f>IFERROR( IF((DILU!$F$9=$AL$58),(DILU!$J$10),0),0)</f>
        <v>0</v>
      </c>
      <c r="AN61" s="70">
        <f>IFERROR( IF((LUMA!$F$9=$AL$58),(LUMA!$J$10),0),0)</f>
        <v>0</v>
      </c>
      <c r="AO61" s="70">
        <f>IFERROR( IF((MAME!$F$9=$AL$58),(MAME!$J$10),0),0)</f>
        <v>0</v>
      </c>
      <c r="AP61" s="70">
        <f>IFERROR( IF((MEJE!$F$9=$AL$58),(MEJE!$J$10),0),0)</f>
        <v>0</v>
      </c>
      <c r="AQ61" s="70">
        <f>IFERROR( IF((JEVE!$F$9=$AL$58),(JEVE!$J$10),0),0)</f>
        <v>0</v>
      </c>
      <c r="AR61" s="70">
        <f>IFERROR( IF((VESA!$F$9=$AL$58),(VESA!$J$10),0),0)</f>
        <v>0</v>
      </c>
      <c r="AS61" s="70">
        <f>IFERROR( IF((SADI!$F$9=$AL$58),(SADI!$J$10),0),0)</f>
        <v>0</v>
      </c>
      <c r="AT61" s="23"/>
      <c r="AU61" s="23"/>
      <c r="AV61" s="23"/>
      <c r="AW61" s="23"/>
      <c r="AX61" s="23"/>
      <c r="AY61" s="23"/>
      <c r="AZ61" s="23"/>
    </row>
    <row r="62" spans="1:52" ht="10.5" customHeight="1" thickBot="1" x14ac:dyDescent="0.3">
      <c r="A62" s="23"/>
      <c r="B62" s="17" t="s">
        <v>87</v>
      </c>
      <c r="C62" s="70">
        <f>IFERROR( IF((DILU!$F$9=$B$58),(DILU!$J$11),0),0)</f>
        <v>0</v>
      </c>
      <c r="D62" s="70">
        <f>IFERROR( IF((LUMA!$F$9=$B$58),(LUMA!$J$11),0),0)</f>
        <v>0</v>
      </c>
      <c r="E62" s="70">
        <f>IFERROR( IF((MAME!$F$9=$B$58),(MAME!$J$11),0),0)</f>
        <v>0</v>
      </c>
      <c r="F62" s="70">
        <f>IFERROR( IF((MEJE!$F$9=$B$58),(MEJE!$J$11),0),0)</f>
        <v>0</v>
      </c>
      <c r="G62" s="70">
        <f>IFERROR( IF((JEVE!$F$9=$B$58),(JEVE!$J$11),0),0)</f>
        <v>0</v>
      </c>
      <c r="H62" s="70">
        <f>IFERROR( IF((VESA!$F$9=$B$58),(VESA!$J$11),0),0)</f>
        <v>0</v>
      </c>
      <c r="I62" s="70">
        <f>IFERROR( IF((SADI!$F$9=$B$58),(SADI!$J$11),0),0)</f>
        <v>0</v>
      </c>
      <c r="J62" s="23"/>
      <c r="K62" s="17" t="s">
        <v>87</v>
      </c>
      <c r="L62" s="70">
        <f>IFERROR( IF((DILU!$F$9=$K$58),(DILU!$J$11),0),0)</f>
        <v>0</v>
      </c>
      <c r="M62" s="70">
        <f>IFERROR( IF((LUMA!$F$9=$K$58),(LUMA!$J$11),0),0)</f>
        <v>0</v>
      </c>
      <c r="N62" s="70">
        <f>IFERROR( IF((MAME!$F$9=$K$58),(MAME!$J$11),0),0)</f>
        <v>0</v>
      </c>
      <c r="O62" s="70">
        <f>IFERROR( IF((MEJE!$F$9=$K$58),(MEJE!$J$11),0),0)</f>
        <v>0</v>
      </c>
      <c r="P62" s="70">
        <f>IFERROR( IF((JEVE!$F$9=$K$58),(JEVE!$J$11),0),0)</f>
        <v>0</v>
      </c>
      <c r="Q62" s="70">
        <f>IFERROR( IF((VESA!$F$9=$K$58),(VESA!$J$11),0),0)</f>
        <v>0</v>
      </c>
      <c r="R62" s="70">
        <f>IFERROR( IF((SADI!$F$9=$K$58),(SADI!$J$11),0),0)</f>
        <v>0</v>
      </c>
      <c r="S62" s="23"/>
      <c r="T62" s="17" t="s">
        <v>87</v>
      </c>
      <c r="U62" s="70">
        <f>IFERROR( IF((DILU!$F$9=$T$58),(DILU!$J$11),0),0)</f>
        <v>0</v>
      </c>
      <c r="V62" s="70">
        <f>IFERROR( IF((LUMA!$F$9=$T$58),(LUMA!$J$11),0),0)</f>
        <v>0</v>
      </c>
      <c r="W62" s="70">
        <f>IFERROR( IF((MAME!$F$9=$T$58),(MAME!$J$11),0),0)</f>
        <v>0</v>
      </c>
      <c r="X62" s="70">
        <f>IFERROR( IF((MEJE!$F$9=$T$58),(MEJE!$J$11),0),0)</f>
        <v>0</v>
      </c>
      <c r="Y62" s="70">
        <f>IFERROR( IF((JEVE!$F$9=$T$58),(JEVE!$J$11),0),0)</f>
        <v>0</v>
      </c>
      <c r="Z62" s="70">
        <f>IFERROR( IF((VESA!$F$9=$T$58),(VESA!$J$11),0),0)</f>
        <v>0</v>
      </c>
      <c r="AA62" s="70">
        <f>IFERROR( IF((SADI!$F$9=$T$58),(SADI!$J$11),0),0)</f>
        <v>0</v>
      </c>
      <c r="AB62" s="23"/>
      <c r="AC62" s="17" t="s">
        <v>87</v>
      </c>
      <c r="AD62" s="70">
        <f>IFERROR( IF((DILU!$F$9=$AC$58),(DILU!$J$11),0),0)</f>
        <v>0</v>
      </c>
      <c r="AE62" s="70">
        <f>IFERROR( IF((LUMA!$F$9=$AC$58),(LUMA!$J$11),0),0)</f>
        <v>0</v>
      </c>
      <c r="AF62" s="70">
        <f>IFERROR( IF((MAME!$F$9=$AC$58),(MAME!$J$11),0),0)</f>
        <v>0</v>
      </c>
      <c r="AG62" s="70">
        <f>IFERROR( IF((MEJE!$F$9=$AC$58),(MEJE!$J$11),0),0)</f>
        <v>0</v>
      </c>
      <c r="AH62" s="70">
        <f>IFERROR( IF((JEVE!$F$9=$AC$58),(JEVE!$J$11),0),0)</f>
        <v>0</v>
      </c>
      <c r="AI62" s="70">
        <f>IFERROR( IF((VESA!$F$9=$AC$58),(VESA!$J$11),0),0)</f>
        <v>0</v>
      </c>
      <c r="AJ62" s="70">
        <f>IFERROR( IF((SADI!$F$9=$AC$58),(SADI!$J$11),0),0)</f>
        <v>0</v>
      </c>
      <c r="AK62" s="23"/>
      <c r="AL62" s="17" t="s">
        <v>87</v>
      </c>
      <c r="AM62" s="70">
        <f>IFERROR( IF((DILU!$F$9=$AL$58),(DILU!$J$11),0),0)</f>
        <v>0</v>
      </c>
      <c r="AN62" s="70">
        <f>IFERROR( IF((LUMA!$F$9=$AL$58),(LUMA!$J$11),0),0)</f>
        <v>0</v>
      </c>
      <c r="AO62" s="70">
        <f>IFERROR( IF((MAME!$F$9=$AL$58),(MAME!$J$11),0),0)</f>
        <v>0</v>
      </c>
      <c r="AP62" s="70">
        <f>IFERROR( IF((MEJE!$F$9=$AL$58),(MEJE!$J$11),0),0)</f>
        <v>0</v>
      </c>
      <c r="AQ62" s="70">
        <f>IFERROR( IF((JEVE!$F$9=$AL$58),(JEVE!$J$11),0),0)</f>
        <v>0</v>
      </c>
      <c r="AR62" s="70">
        <f>IFERROR( IF((VESA!$F$9=$AL$58),(VESA!$J$11),0),0)</f>
        <v>0</v>
      </c>
      <c r="AS62" s="70">
        <f>IFERROR( IF((SADI!$F$9=$AL$58),(SADI!$J$11),0),0)</f>
        <v>0</v>
      </c>
      <c r="AT62" s="23"/>
      <c r="AU62" s="23"/>
      <c r="AV62" s="23"/>
      <c r="AW62" s="23"/>
      <c r="AX62" s="23"/>
      <c r="AY62" s="23"/>
      <c r="AZ62" s="23"/>
    </row>
    <row r="63" spans="1:52" ht="10.5" customHeight="1" thickBot="1" x14ac:dyDescent="0.3">
      <c r="A63" s="23"/>
      <c r="B63" s="17" t="s">
        <v>88</v>
      </c>
      <c r="C63" s="70">
        <f>IFERROR( IF((DILU!$F$9=$B$58),(DILU!$J$12),0),0)</f>
        <v>0</v>
      </c>
      <c r="D63" s="70">
        <f>IFERROR( IF((LUMA!$F$9=$B$58),(LUMA!$J$12),0),0)</f>
        <v>0</v>
      </c>
      <c r="E63" s="70">
        <f>IFERROR( IF((MAME!$F$9=$B$58),(MAME!$J$12),0),0)</f>
        <v>0</v>
      </c>
      <c r="F63" s="70">
        <f>IFERROR( IF((MEJE!$F$9=$B$58),(MEJE!$J$12),0),0)</f>
        <v>0</v>
      </c>
      <c r="G63" s="70">
        <f>IFERROR( IF((JEVE!$F$9=$B$58),(JEVE!$J$12),0),0)</f>
        <v>0</v>
      </c>
      <c r="H63" s="70">
        <f>IFERROR( IF((VESA!$F$9=$B$58),(VESA!$J$12),0),0)</f>
        <v>0</v>
      </c>
      <c r="I63" s="70">
        <f>IFERROR( IF((SADI!$F$9=$B$58),(SADI!$J$12),0),0)</f>
        <v>0</v>
      </c>
      <c r="J63" s="23"/>
      <c r="K63" s="17" t="s">
        <v>88</v>
      </c>
      <c r="L63" s="70">
        <f>IFERROR( IF((DILU!$F$9=$K$58),(DILU!$J$12),0),0)</f>
        <v>0</v>
      </c>
      <c r="M63" s="70">
        <f>IFERROR( IF((LUMA!$F$9=$K$58),(LUMA!$J$12),0),0)</f>
        <v>0</v>
      </c>
      <c r="N63" s="70">
        <f>IFERROR( IF((MAME!$F$9=$K$58),(MAME!$J$12),0),0)</f>
        <v>0</v>
      </c>
      <c r="O63" s="70">
        <f>IFERROR( IF((MEJE!$F$9=$K$58),(MEJE!$J$12),0),0)</f>
        <v>0</v>
      </c>
      <c r="P63" s="70">
        <f>IFERROR( IF((JEVE!$F$9=$K$58),(JEVE!$J$12),0),0)</f>
        <v>0</v>
      </c>
      <c r="Q63" s="70">
        <f>IFERROR( IF((VESA!$F$9=$K$58),(VESA!$J$12),0),0)</f>
        <v>0</v>
      </c>
      <c r="R63" s="70">
        <f>IFERROR( IF((SADI!$F$9=$K$58),(SADI!$J$12),0),0)</f>
        <v>0</v>
      </c>
      <c r="S63" s="23"/>
      <c r="T63" s="17" t="s">
        <v>88</v>
      </c>
      <c r="U63" s="70">
        <f>IFERROR( IF((DILU!$F$9=$T$58),(DILU!$J$12),0),0)</f>
        <v>0</v>
      </c>
      <c r="V63" s="70">
        <f>IFERROR( IF((LUMA!$F$9=$T$58),(LUMA!$J$12),0),0)</f>
        <v>0</v>
      </c>
      <c r="W63" s="70">
        <f>IFERROR( IF((MAME!$F$9=$T$58),(MAME!$J$12),0),0)</f>
        <v>0</v>
      </c>
      <c r="X63" s="70">
        <f>IFERROR( IF((MEJE!$F$9=$T$58),(MEJE!$J$12),0),0)</f>
        <v>0</v>
      </c>
      <c r="Y63" s="70">
        <f>IFERROR( IF((JEVE!$F$9=$T$58),(JEVE!$J$12),0),0)</f>
        <v>0</v>
      </c>
      <c r="Z63" s="70">
        <f>IFERROR( IF((VESA!$F$9=$T$58),(VESA!$J$12),0),0)</f>
        <v>0</v>
      </c>
      <c r="AA63" s="70">
        <f>IFERROR( IF((SADI!$F$9=$T$58),(SADI!$J$12),0),0)</f>
        <v>0</v>
      </c>
      <c r="AB63" s="23"/>
      <c r="AC63" s="17" t="s">
        <v>88</v>
      </c>
      <c r="AD63" s="70">
        <f>IFERROR( IF((DILU!$F$9=$AC$58),(DILU!$J$12),0),0)</f>
        <v>0</v>
      </c>
      <c r="AE63" s="70">
        <f>IFERROR( IF((LUMA!$F$9=$AC$58),(LUMA!$J$12),0),0)</f>
        <v>0</v>
      </c>
      <c r="AF63" s="70">
        <f>IFERROR( IF((MAME!$F$9=$AC$58),(MAME!$J$12),0),0)</f>
        <v>0</v>
      </c>
      <c r="AG63" s="70">
        <f>IFERROR( IF((MEJE!$F$9=$AC$58),(MEJE!$J$12),0),0)</f>
        <v>0</v>
      </c>
      <c r="AH63" s="70">
        <f>IFERROR( IF((JEVE!$F$9=$AC$58),(JEVE!$J$12),0),0)</f>
        <v>0</v>
      </c>
      <c r="AI63" s="70">
        <f>IFERROR( IF((VESA!$F$9=$AC$58),(VESA!$J$12),0),0)</f>
        <v>0</v>
      </c>
      <c r="AJ63" s="70">
        <f>IFERROR( IF((SADI!$F$9=$AC$58),(SADI!$J$12),0),0)</f>
        <v>0</v>
      </c>
      <c r="AK63" s="23"/>
      <c r="AL63" s="17" t="s">
        <v>88</v>
      </c>
      <c r="AM63" s="70">
        <f>IFERROR( IF((DILU!$F$9=$AL$58),(DILU!$J$12),0),0)</f>
        <v>0</v>
      </c>
      <c r="AN63" s="70">
        <f>IFERROR( IF((LUMA!$F$9=$AL$58),(LUMA!$J$12),0),0)</f>
        <v>0</v>
      </c>
      <c r="AO63" s="70">
        <f>IFERROR( IF((MAME!$F$9=$AL$58),(MAME!$J$12),0),0)</f>
        <v>0</v>
      </c>
      <c r="AP63" s="70">
        <f>IFERROR( IF((MEJE!$F$9=$AL$58),(MEJE!$J$12),0),0)</f>
        <v>0</v>
      </c>
      <c r="AQ63" s="70">
        <f>IFERROR( IF((JEVE!$F$9=$AL$58),(JEVE!$J$12),0),0)</f>
        <v>0</v>
      </c>
      <c r="AR63" s="70">
        <f>IFERROR( IF((VESA!$F$9=$AL$58),(VESA!$J$12),0),0)</f>
        <v>0</v>
      </c>
      <c r="AS63" s="70">
        <f>IFERROR( IF((SADI!$F$9=$AL$58),(SADI!$J$12),0),0)</f>
        <v>0</v>
      </c>
      <c r="AT63" s="23"/>
      <c r="AU63" s="23"/>
      <c r="AV63" s="23"/>
      <c r="AW63" s="23"/>
      <c r="AX63" s="23"/>
      <c r="AY63" s="23"/>
      <c r="AZ63" s="23"/>
    </row>
    <row r="64" spans="1:52" ht="10.5" customHeight="1" thickBot="1" x14ac:dyDescent="0.3">
      <c r="A64" s="23"/>
      <c r="B64" s="19"/>
      <c r="C64" s="13"/>
      <c r="D64" s="14"/>
      <c r="E64" s="14"/>
      <c r="F64" s="14"/>
      <c r="G64" s="14"/>
      <c r="H64" s="14"/>
      <c r="I64" s="15"/>
      <c r="J64" s="23"/>
      <c r="K64" s="19"/>
      <c r="L64" s="13"/>
      <c r="M64" s="14"/>
      <c r="N64" s="14"/>
      <c r="O64" s="14"/>
      <c r="P64" s="14"/>
      <c r="Q64" s="14"/>
      <c r="R64" s="15"/>
      <c r="S64" s="23"/>
      <c r="T64" s="19"/>
      <c r="U64" s="13"/>
      <c r="V64" s="14"/>
      <c r="W64" s="14"/>
      <c r="X64" s="14"/>
      <c r="Y64" s="14"/>
      <c r="Z64" s="14"/>
      <c r="AA64" s="15"/>
      <c r="AB64" s="23"/>
      <c r="AC64" s="19"/>
      <c r="AD64" s="13"/>
      <c r="AE64" s="14"/>
      <c r="AF64" s="14"/>
      <c r="AG64" s="14"/>
      <c r="AH64" s="14"/>
      <c r="AI64" s="14"/>
      <c r="AJ64" s="15"/>
      <c r="AK64" s="23"/>
      <c r="AL64" s="19"/>
      <c r="AM64" s="13"/>
      <c r="AN64" s="14"/>
      <c r="AO64" s="14"/>
      <c r="AP64" s="14"/>
      <c r="AQ64" s="14"/>
      <c r="AR64" s="14"/>
      <c r="AS64" s="15"/>
      <c r="AT64" s="23"/>
      <c r="AU64" s="23"/>
      <c r="AV64" s="23"/>
      <c r="AW64" s="23"/>
      <c r="AX64" s="23"/>
      <c r="AY64" s="23"/>
      <c r="AZ64" s="23"/>
    </row>
    <row r="65" spans="1:52" ht="10.5" customHeight="1" thickBot="1" x14ac:dyDescent="0.3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</row>
    <row r="66" spans="1:52" ht="15.75" thickBot="1" x14ac:dyDescent="0.3">
      <c r="A66" s="23"/>
      <c r="B66" s="12">
        <v>9</v>
      </c>
      <c r="C66" s="20" t="s">
        <v>89</v>
      </c>
      <c r="D66" s="17" t="s">
        <v>90</v>
      </c>
      <c r="E66" s="21" t="s">
        <v>91</v>
      </c>
      <c r="F66" s="17" t="s">
        <v>92</v>
      </c>
      <c r="G66" s="21" t="s">
        <v>93</v>
      </c>
      <c r="H66" s="17" t="s">
        <v>94</v>
      </c>
      <c r="I66" s="22" t="s">
        <v>95</v>
      </c>
      <c r="J66" s="23"/>
      <c r="K66" s="12">
        <v>20</v>
      </c>
      <c r="L66" s="20" t="s">
        <v>89</v>
      </c>
      <c r="M66" s="17" t="s">
        <v>90</v>
      </c>
      <c r="N66" s="21" t="s">
        <v>91</v>
      </c>
      <c r="O66" s="17" t="s">
        <v>92</v>
      </c>
      <c r="P66" s="21" t="s">
        <v>93</v>
      </c>
      <c r="Q66" s="17" t="s">
        <v>94</v>
      </c>
      <c r="R66" s="22" t="s">
        <v>95</v>
      </c>
      <c r="S66" s="23"/>
      <c r="T66" s="12">
        <v>31</v>
      </c>
      <c r="U66" s="20" t="s">
        <v>89</v>
      </c>
      <c r="V66" s="17" t="s">
        <v>90</v>
      </c>
      <c r="W66" s="21" t="s">
        <v>91</v>
      </c>
      <c r="X66" s="17" t="s">
        <v>92</v>
      </c>
      <c r="Y66" s="21" t="s">
        <v>93</v>
      </c>
      <c r="Z66" s="17" t="s">
        <v>94</v>
      </c>
      <c r="AA66" s="22" t="s">
        <v>95</v>
      </c>
      <c r="AB66" s="23"/>
      <c r="AC66" s="12">
        <v>41</v>
      </c>
      <c r="AD66" s="20" t="s">
        <v>89</v>
      </c>
      <c r="AE66" s="17" t="s">
        <v>90</v>
      </c>
      <c r="AF66" s="21" t="s">
        <v>91</v>
      </c>
      <c r="AG66" s="17" t="s">
        <v>92</v>
      </c>
      <c r="AH66" s="21" t="s">
        <v>93</v>
      </c>
      <c r="AI66" s="17" t="s">
        <v>94</v>
      </c>
      <c r="AJ66" s="22" t="s">
        <v>95</v>
      </c>
      <c r="AK66" s="23"/>
      <c r="AL66" s="12">
        <v>51</v>
      </c>
      <c r="AM66" s="20" t="s">
        <v>89</v>
      </c>
      <c r="AN66" s="17" t="s">
        <v>90</v>
      </c>
      <c r="AO66" s="21" t="s">
        <v>91</v>
      </c>
      <c r="AP66" s="17" t="s">
        <v>92</v>
      </c>
      <c r="AQ66" s="21" t="s">
        <v>93</v>
      </c>
      <c r="AR66" s="17" t="s">
        <v>94</v>
      </c>
      <c r="AS66" s="22" t="s">
        <v>95</v>
      </c>
      <c r="AT66" s="23"/>
      <c r="AU66" s="23"/>
      <c r="AV66" s="23"/>
      <c r="AW66" s="23"/>
      <c r="AX66" s="23"/>
      <c r="AY66" s="23"/>
      <c r="AZ66" s="23"/>
    </row>
    <row r="67" spans="1:52" ht="10.5" customHeight="1" thickBot="1" x14ac:dyDescent="0.3">
      <c r="A67" s="23"/>
      <c r="B67" s="16" t="s">
        <v>20</v>
      </c>
      <c r="C67" s="70">
        <f>IFERROR( IF((DILU!$F$9=$B$66),(DILU!$J$8),0),0)</f>
        <v>0</v>
      </c>
      <c r="D67" s="70">
        <f>IFERROR( IF((LUMA!$F$9=$B$66),(LUMA!$J$8),0),0)</f>
        <v>0</v>
      </c>
      <c r="E67" s="70">
        <f>IFERROR( IF((MAME!$F$9=$B$66),(MAME!$J$8),0),0)</f>
        <v>0</v>
      </c>
      <c r="F67" s="70">
        <f>IFERROR( IF((MEJE!$F$9=$B$66),(MEJE!$J$8),0),0)</f>
        <v>0</v>
      </c>
      <c r="G67" s="70">
        <f>IFERROR( IF((JEVE!$F$9=$B$66),(JEVE!$J$8),0),0)</f>
        <v>0</v>
      </c>
      <c r="H67" s="70">
        <f>IFERROR( IF((VESA!$F$9=$B$66),(VESA!$J$8),0),0)</f>
        <v>0</v>
      </c>
      <c r="I67" s="70">
        <f>IFERROR( IF((SADI!$F$9=$B$66),(SADI!$J$8),0),0)</f>
        <v>0</v>
      </c>
      <c r="J67" s="23"/>
      <c r="K67" s="16" t="s">
        <v>20</v>
      </c>
      <c r="L67" s="70">
        <f>IFERROR( IF((DILU!$F$9=$K$66),(DILU!$J$8),0),0)</f>
        <v>0</v>
      </c>
      <c r="M67" s="70">
        <f>IFERROR( IF((LUMA!$F$9=$K$66),(LUMA!$J$8),0),0)</f>
        <v>0</v>
      </c>
      <c r="N67" s="70">
        <f>IFERROR( IF((MAME!$F$9=$K$66),(MAME!$J$8),0),0)</f>
        <v>0</v>
      </c>
      <c r="O67" s="70">
        <f>IFERROR( IF((MEJE!$F$9=$K$66),(MEJE!$J$8),0),0)</f>
        <v>0</v>
      </c>
      <c r="P67" s="70">
        <f>IFERROR( IF((JEVE!$F$9=$K$66),(JEVE!$J$8),0),0)</f>
        <v>0</v>
      </c>
      <c r="Q67" s="70">
        <f>IFERROR( IF((VESA!$F$9=$K$66),(VESA!$J$8),0),0)</f>
        <v>0</v>
      </c>
      <c r="R67" s="70">
        <f>IFERROR( IF((SADI!$F$9=$K$66),(SADI!$J$8),0),0)</f>
        <v>0</v>
      </c>
      <c r="S67" s="23"/>
      <c r="T67" s="16" t="s">
        <v>20</v>
      </c>
      <c r="U67" s="70">
        <f>IFERROR( IF((DILU!$F$9=$T$66),(DILU!$J$8),0),0)</f>
        <v>0</v>
      </c>
      <c r="V67" s="70">
        <f>IFERROR( IF((LUMA!$F$9=$T$66),(LUMA!$J$8),0),0)</f>
        <v>0</v>
      </c>
      <c r="W67" s="70">
        <f>IFERROR( IF((MAME!$F$9=$T$66),(MAME!$J$8),0),0)</f>
        <v>0</v>
      </c>
      <c r="X67" s="70">
        <f>IFERROR( IF((MEJE!$F$9=$T$66),(MEJE!$J$8),0),0)</f>
        <v>0</v>
      </c>
      <c r="Y67" s="70">
        <f>IFERROR( IF((JEVE!$F$9=$T$66),(JEVE!$J$8),0),0)</f>
        <v>0</v>
      </c>
      <c r="Z67" s="70">
        <f>IFERROR( IF((VESA!$F$9=$T$66),(VESA!$J$8),0),0)</f>
        <v>0</v>
      </c>
      <c r="AA67" s="70">
        <f>IFERROR( IF((SADI!$F$9=$T$66),(SADI!$J$8),0),0)</f>
        <v>0</v>
      </c>
      <c r="AB67" s="23"/>
      <c r="AC67" s="16" t="s">
        <v>20</v>
      </c>
      <c r="AD67" s="70">
        <f>IFERROR( IF((DILU!$F$9=$AC$66),(DILU!$J$8),0),0)</f>
        <v>0</v>
      </c>
      <c r="AE67" s="70">
        <f>IFERROR( IF((LUMA!$F$9=$AC$66),(LUMA!$J$8),0),0)</f>
        <v>0</v>
      </c>
      <c r="AF67" s="70">
        <f>IFERROR( IF((MAME!$F$9=$AC$66),(MAME!$J$8),0),0)</f>
        <v>0</v>
      </c>
      <c r="AG67" s="70">
        <f>IFERROR( IF((MEJE!$F$9=$AC$66),(MEJE!$J$8),0),0)</f>
        <v>0</v>
      </c>
      <c r="AH67" s="70">
        <f>IFERROR( IF((JEVE!$F$9=$AC$66),(JEVE!$J$8),0),0)</f>
        <v>0</v>
      </c>
      <c r="AI67" s="70">
        <f>IFERROR( IF((VESA!$F$9=$AC$66),(VESA!$J$8),0),0)</f>
        <v>0</v>
      </c>
      <c r="AJ67" s="70">
        <f>IFERROR( IF((SADI!$F$9=$AC$66),(SADI!$J$8),0),0)</f>
        <v>0</v>
      </c>
      <c r="AK67" s="23"/>
      <c r="AL67" s="16" t="s">
        <v>20</v>
      </c>
      <c r="AM67" s="70">
        <f>IFERROR( IF((DILU!$F$9=$AL$66),(DILU!$J$8),0),0)</f>
        <v>0</v>
      </c>
      <c r="AN67" s="70">
        <f>IFERROR( IF((LUMA!$F$9=$AL$66),(LUMA!$J$8),0),0)</f>
        <v>0</v>
      </c>
      <c r="AO67" s="70">
        <f>IFERROR( IF((MAME!$F$9=$AL$66),(MAME!$J$8),0),0)</f>
        <v>0</v>
      </c>
      <c r="AP67" s="70">
        <f>IFERROR( IF((MEJE!$F$9=$AL$66),(MEJE!$J$8),0),0)</f>
        <v>0</v>
      </c>
      <c r="AQ67" s="70">
        <f>IFERROR( IF((JEVE!$F$9=$AL$66),(JEVE!$J$8),0),0)</f>
        <v>0</v>
      </c>
      <c r="AR67" s="70">
        <f>IFERROR( IF((VESA!$F$9=$AL$66),(VESA!$J$8),0),0)</f>
        <v>0</v>
      </c>
      <c r="AS67" s="70">
        <f>IFERROR( IF((SADI!$F$9=$AL$66),(SADI!$J$8),0),0)</f>
        <v>0</v>
      </c>
      <c r="AT67" s="23"/>
      <c r="AU67" s="23"/>
      <c r="AV67" s="23"/>
      <c r="AW67" s="23"/>
      <c r="AX67" s="23"/>
      <c r="AY67" s="23"/>
      <c r="AZ67" s="23"/>
    </row>
    <row r="68" spans="1:52" ht="10.5" customHeight="1" thickBot="1" x14ac:dyDescent="0.3">
      <c r="A68" s="23"/>
      <c r="B68" s="17" t="s">
        <v>85</v>
      </c>
      <c r="C68" s="70">
        <f>IFERROR( IF((DILU!$F$9=$B$66),(DILU!$J$9),0),0)</f>
        <v>0</v>
      </c>
      <c r="D68" s="70">
        <f>IFERROR( IF((LUMA!$F$9=$B$66),(LUMA!$J$9),0),0)</f>
        <v>0</v>
      </c>
      <c r="E68" s="70">
        <f>IFERROR( IF((MAME!$F$9=$B$66),(MAME!$J$9),0),0)</f>
        <v>0</v>
      </c>
      <c r="F68" s="70">
        <f>IFERROR( IF((MEJE!$F$9=$B$66),(MEJE!$J$9),0),0)</f>
        <v>0</v>
      </c>
      <c r="G68" s="70">
        <f>IFERROR( IF((JEVE!$F$9=$B$66),(JEVE!$J$9),0),0)</f>
        <v>0</v>
      </c>
      <c r="H68" s="70">
        <f>IFERROR( IF((VESA!$F$9=$B$66),(VESA!$J$9),0),0)</f>
        <v>0</v>
      </c>
      <c r="I68" s="70">
        <f>IFERROR( IF((SADI!$F$9=$B$66),(SADI!$J$9),0),0)</f>
        <v>0</v>
      </c>
      <c r="J68" s="23"/>
      <c r="K68" s="17" t="s">
        <v>85</v>
      </c>
      <c r="L68" s="70">
        <f>IFERROR( IF((DILU!$F$9=$K$66),(DILU!$J$9),0),0)</f>
        <v>0</v>
      </c>
      <c r="M68" s="70">
        <f>IFERROR( IF((LUMA!$F$9=$K$66),(LUMA!$J$9),0),0)</f>
        <v>0</v>
      </c>
      <c r="N68" s="70">
        <f>IFERROR( IF((MAME!$F$9=$K$66),(MAME!$J$9),0),0)</f>
        <v>0</v>
      </c>
      <c r="O68" s="70">
        <f>IFERROR( IF((MEJE!$F$9=$K$66),(MEJE!$J$9),0),0)</f>
        <v>0</v>
      </c>
      <c r="P68" s="70">
        <f>IFERROR( IF((JEVE!$F$9=$K$66),(JEVE!$J$9),0),0)</f>
        <v>0</v>
      </c>
      <c r="Q68" s="70">
        <f>IFERROR( IF((VESA!$F$9=$K$66),(VESA!$J$9),0),0)</f>
        <v>0</v>
      </c>
      <c r="R68" s="70">
        <f>IFERROR( IF((SADI!$F$9=$K$66),(SADI!$J$9),0),0)</f>
        <v>0</v>
      </c>
      <c r="S68" s="23"/>
      <c r="T68" s="17" t="s">
        <v>85</v>
      </c>
      <c r="U68" s="70">
        <f>IFERROR( IF((DILU!$F$9=$T$66),(DILU!$J$9),0),0)</f>
        <v>0</v>
      </c>
      <c r="V68" s="70">
        <f>IFERROR( IF((LUMA!$F$9=$T$66),(LUMA!$J$9),0),0)</f>
        <v>0</v>
      </c>
      <c r="W68" s="70">
        <f>IFERROR( IF((MAME!$F$9=$T$66),(MAME!$J$9),0),0)</f>
        <v>0</v>
      </c>
      <c r="X68" s="70">
        <f>IFERROR( IF((MEJE!$F$9=$T$66),(MEJE!$J$9),0),0)</f>
        <v>0</v>
      </c>
      <c r="Y68" s="70">
        <f>IFERROR( IF((JEVE!$F$9=$T$66),(JEVE!$J$9),0),0)</f>
        <v>0</v>
      </c>
      <c r="Z68" s="70">
        <f>IFERROR( IF((VESA!$F$9=$T$66),(VESA!$J$9),0),0)</f>
        <v>0</v>
      </c>
      <c r="AA68" s="70">
        <f>IFERROR( IF((SADI!$F$9=$T$66),(SADI!$J$9),0),0)</f>
        <v>0</v>
      </c>
      <c r="AB68" s="23"/>
      <c r="AC68" s="17" t="s">
        <v>85</v>
      </c>
      <c r="AD68" s="70">
        <f>IFERROR( IF((DILU!$F$9=$AC$66),(DILU!$J$9),0),0)</f>
        <v>0</v>
      </c>
      <c r="AE68" s="70">
        <f>IFERROR( IF((LUMA!$F$9=$AC$66),(LUMA!$J$9),0),0)</f>
        <v>0</v>
      </c>
      <c r="AF68" s="70">
        <f>IFERROR( IF((MAME!$F$9=$AC$66),(MAME!$J$9),0),0)</f>
        <v>0</v>
      </c>
      <c r="AG68" s="70">
        <f>IFERROR( IF((MEJE!$F$9=$AC$66),(MEJE!$J$9),0),0)</f>
        <v>0</v>
      </c>
      <c r="AH68" s="70">
        <f>IFERROR( IF((JEVE!$F$9=$AC$66),(JEVE!$J$9),0),0)</f>
        <v>0</v>
      </c>
      <c r="AI68" s="70">
        <f>IFERROR( IF((VESA!$F$9=$AC$66),(VESA!$J$9),0),0)</f>
        <v>0</v>
      </c>
      <c r="AJ68" s="70">
        <f>IFERROR( IF((SADI!$F$9=$AC$66),(SADI!$J$9),0),0)</f>
        <v>0</v>
      </c>
      <c r="AK68" s="23"/>
      <c r="AL68" s="17" t="s">
        <v>85</v>
      </c>
      <c r="AM68" s="70">
        <f>IFERROR( IF((DILU!$F$9=$AL$66),(DILU!$J$9),0),0)</f>
        <v>0</v>
      </c>
      <c r="AN68" s="70">
        <f>IFERROR( IF((LUMA!$F$9=$AL$66),(LUMA!$J$9),0),0)</f>
        <v>0</v>
      </c>
      <c r="AO68" s="70">
        <f>IFERROR( IF((MAME!$F$9=$AL$66),(MAME!$J$9),0),0)</f>
        <v>0</v>
      </c>
      <c r="AP68" s="70">
        <f>IFERROR( IF((MEJE!$F$9=$AL$66),(MEJE!$J$9),0),0)</f>
        <v>0</v>
      </c>
      <c r="AQ68" s="70">
        <f>IFERROR( IF((JEVE!$F$9=$AL$66),(JEVE!$J$9),0),0)</f>
        <v>0</v>
      </c>
      <c r="AR68" s="70">
        <f>IFERROR( IF((VESA!$F$9=$AL$66),(VESA!$J$9),0),0)</f>
        <v>0</v>
      </c>
      <c r="AS68" s="70">
        <f>IFERROR( IF((SADI!$F$9=$AL$66),(SADI!$J$9),0),0)</f>
        <v>0</v>
      </c>
      <c r="AT68" s="23"/>
      <c r="AU68" s="23"/>
      <c r="AV68" s="23"/>
      <c r="AW68" s="23"/>
      <c r="AX68" s="23"/>
      <c r="AY68" s="23"/>
      <c r="AZ68" s="23"/>
    </row>
    <row r="69" spans="1:52" ht="10.5" customHeight="1" thickBot="1" x14ac:dyDescent="0.3">
      <c r="A69" s="23"/>
      <c r="B69" s="18" t="s">
        <v>86</v>
      </c>
      <c r="C69" s="70">
        <f>IFERROR( IF((DILU!$F$9=$B$66),(DILU!$J$10),0),0)</f>
        <v>0</v>
      </c>
      <c r="D69" s="70">
        <f>IFERROR( IF((LUMA!$F$9=$B$66),(LUMA!$J$10),0),0)</f>
        <v>0</v>
      </c>
      <c r="E69" s="70">
        <f>IFERROR( IF((MAME!$F$9=$B$66),(MAME!$J$10),0),0)</f>
        <v>0</v>
      </c>
      <c r="F69" s="70">
        <f>IFERROR( IF((MEJE!$F$9=$B$66),(MEJE!$J$10),0),0)</f>
        <v>0</v>
      </c>
      <c r="G69" s="70">
        <f>IFERROR( IF((JEVE!$F$9=$B$66),(JEVE!$J$10),0),0)</f>
        <v>0</v>
      </c>
      <c r="H69" s="70">
        <f>IFERROR( IF((VESA!$F$9=$B$66),(VESA!$J$10),0),0)</f>
        <v>0</v>
      </c>
      <c r="I69" s="70">
        <f>IFERROR( IF((SADI!$F$9=$B$66),(SADI!$J$10),0),0)</f>
        <v>0</v>
      </c>
      <c r="J69" s="23"/>
      <c r="K69" s="18" t="s">
        <v>86</v>
      </c>
      <c r="L69" s="70">
        <f>IFERROR( IF((DILU!$F$9=$K$66),(DILU!$J$10),0),0)</f>
        <v>0</v>
      </c>
      <c r="M69" s="70">
        <f>IFERROR( IF((LUMA!$F$9=$K$66),(LUMA!$J$10),0),0)</f>
        <v>0</v>
      </c>
      <c r="N69" s="70">
        <f>IFERROR( IF((MAME!$F$9=$K$66),(MAME!$J$10),0),0)</f>
        <v>0</v>
      </c>
      <c r="O69" s="70">
        <f>IFERROR( IF((MEJE!$F$9=$K$66),(MEJE!$J$10),0),0)</f>
        <v>0</v>
      </c>
      <c r="P69" s="70">
        <f>IFERROR( IF((JEVE!$F$9=$K$66),(JEVE!$J$10),0),0)</f>
        <v>0</v>
      </c>
      <c r="Q69" s="70">
        <f>IFERROR( IF((VESA!$F$9=$K$66),(VESA!$J$10),0),0)</f>
        <v>0</v>
      </c>
      <c r="R69" s="70">
        <f>IFERROR( IF((SADI!$F$9=$K$66),(SADI!$J$10),0),0)</f>
        <v>0</v>
      </c>
      <c r="S69" s="23"/>
      <c r="T69" s="18" t="s">
        <v>86</v>
      </c>
      <c r="U69" s="70">
        <f>IFERROR( IF((DILU!$F$9=$T$66),(DILU!$J$10),0),0)</f>
        <v>0</v>
      </c>
      <c r="V69" s="70">
        <f>IFERROR( IF((LUMA!$F$9=$T$66),(LUMA!$J$10),0),0)</f>
        <v>0</v>
      </c>
      <c r="W69" s="70">
        <f>IFERROR( IF((MAME!$F$9=$T$66),(MAME!$J$10),0),0)</f>
        <v>0</v>
      </c>
      <c r="X69" s="70">
        <f>IFERROR( IF((MEJE!$F$9=$T$66),(MEJE!$J$10),0),0)</f>
        <v>0</v>
      </c>
      <c r="Y69" s="70">
        <f>IFERROR( IF((JEVE!$F$9=$T$66),(JEVE!$J$10),0),0)</f>
        <v>0</v>
      </c>
      <c r="Z69" s="70">
        <f>IFERROR( IF((VESA!$F$9=$T$66),(VESA!$J$10),0),0)</f>
        <v>0</v>
      </c>
      <c r="AA69" s="70">
        <f>IFERROR( IF((SADI!$F$9=$T$66),(SADI!$J$10),0),0)</f>
        <v>0</v>
      </c>
      <c r="AB69" s="23"/>
      <c r="AC69" s="18" t="s">
        <v>86</v>
      </c>
      <c r="AD69" s="70">
        <f>IFERROR( IF((DILU!$F$9=$AC$66),(DILU!$J$10),0),0)</f>
        <v>0</v>
      </c>
      <c r="AE69" s="70">
        <f>IFERROR( IF((LUMA!$F$9=$AC$66),(LUMA!$J$10),0),0)</f>
        <v>0</v>
      </c>
      <c r="AF69" s="70">
        <f>IFERROR( IF((MAME!$F$9=$AC$66),(MAME!$J$10),0),0)</f>
        <v>0</v>
      </c>
      <c r="AG69" s="70">
        <f>IFERROR( IF((MEJE!$F$9=$AC$66),(MEJE!$J$10),0),0)</f>
        <v>0</v>
      </c>
      <c r="AH69" s="70">
        <f>IFERROR( IF((JEVE!$F$9=$AC$66),(JEVE!$J$10),0),0)</f>
        <v>0</v>
      </c>
      <c r="AI69" s="70">
        <f>IFERROR( IF((VESA!$F$9=$AC$66),(VESA!$J$10),0),0)</f>
        <v>0</v>
      </c>
      <c r="AJ69" s="70">
        <f>IFERROR( IF((SADI!$F$9=$AC$66),(SADI!$J$10),0),0)</f>
        <v>0</v>
      </c>
      <c r="AK69" s="23"/>
      <c r="AL69" s="18" t="s">
        <v>86</v>
      </c>
      <c r="AM69" s="70">
        <f>IFERROR( IF((DILU!$F$9=$AL$66),(DILU!$J$10),0),0)</f>
        <v>0</v>
      </c>
      <c r="AN69" s="70">
        <f>IFERROR( IF((LUMA!$F$9=$AL$66),(LUMA!$J$10),0),0)</f>
        <v>0</v>
      </c>
      <c r="AO69" s="70">
        <f>IFERROR( IF((MAME!$F$9=$AL$66),(MAME!$J$10),0),0)</f>
        <v>0</v>
      </c>
      <c r="AP69" s="70">
        <f>IFERROR( IF((MEJE!$F$9=$AL$66),(MEJE!$J$10),0),0)</f>
        <v>0</v>
      </c>
      <c r="AQ69" s="70">
        <f>IFERROR( IF((JEVE!$F$9=$AL$66),(JEVE!$J$10),0),0)</f>
        <v>0</v>
      </c>
      <c r="AR69" s="70">
        <f>IFERROR( IF((VESA!$F$9=$AL$66),(VESA!$J$10),0),0)</f>
        <v>0</v>
      </c>
      <c r="AS69" s="70">
        <f>IFERROR( IF((SADI!$F$9=$AL$66),(SADI!$J$10),0),0)</f>
        <v>0</v>
      </c>
      <c r="AT69" s="23"/>
      <c r="AU69" s="23"/>
      <c r="AV69" s="23"/>
      <c r="AW69" s="23"/>
      <c r="AX69" s="23"/>
      <c r="AY69" s="23"/>
      <c r="AZ69" s="23"/>
    </row>
    <row r="70" spans="1:52" ht="10.5" customHeight="1" thickBot="1" x14ac:dyDescent="0.3">
      <c r="A70" s="23"/>
      <c r="B70" s="17" t="s">
        <v>87</v>
      </c>
      <c r="C70" s="70">
        <f>IFERROR( IF((DILU!$F$9=$B$66),(DILU!$J$11),0),0)</f>
        <v>0</v>
      </c>
      <c r="D70" s="70">
        <f>IFERROR( IF((LUMA!$F$9=$B$66),(LUMA!$J$11),0),0)</f>
        <v>0</v>
      </c>
      <c r="E70" s="70">
        <f>IFERROR( IF((MAME!$F$9=$B$66),(MAME!$J$11),0),0)</f>
        <v>0</v>
      </c>
      <c r="F70" s="70">
        <f>IFERROR( IF((MEJE!$F$9=$B$66),(MEJE!$J$11),0),0)</f>
        <v>0</v>
      </c>
      <c r="G70" s="70">
        <f>IFERROR( IF((JEVE!$F$9=$B$66),(JEVE!$J$11),0),0)</f>
        <v>0</v>
      </c>
      <c r="H70" s="70">
        <f>IFERROR( IF((VESA!$F$9=$B$66),(VESA!$J$11),0),0)</f>
        <v>0</v>
      </c>
      <c r="I70" s="70">
        <f>IFERROR( IF((SADI!$F$9=$B$66),(SADI!$J$11),0),0)</f>
        <v>0</v>
      </c>
      <c r="J70" s="23"/>
      <c r="K70" s="17" t="s">
        <v>87</v>
      </c>
      <c r="L70" s="70">
        <f>IFERROR( IF((DILU!$F$9=$K$66),(DILU!$J$11),0),0)</f>
        <v>0</v>
      </c>
      <c r="M70" s="70">
        <f>IFERROR( IF((LUMA!$F$9=$K$66),(LUMA!$J$11),0),0)</f>
        <v>0</v>
      </c>
      <c r="N70" s="70">
        <f>IFERROR( IF((MAME!$F$9=$K$66),(MAME!$J$11),0),0)</f>
        <v>0</v>
      </c>
      <c r="O70" s="70">
        <f>IFERROR( IF((MEJE!$F$9=$K$66),(MEJE!$J$11),0),0)</f>
        <v>0</v>
      </c>
      <c r="P70" s="70">
        <f>IFERROR( IF((JEVE!$F$9=$K$66),(JEVE!$J$11),0),0)</f>
        <v>0</v>
      </c>
      <c r="Q70" s="70">
        <f>IFERROR( IF((VESA!$F$9=$K$66),(VESA!$J$11),0),0)</f>
        <v>0</v>
      </c>
      <c r="R70" s="70">
        <f>IFERROR( IF((SADI!$F$9=$K$66),(SADI!$J$11),0),0)</f>
        <v>0</v>
      </c>
      <c r="S70" s="23"/>
      <c r="T70" s="17" t="s">
        <v>87</v>
      </c>
      <c r="U70" s="70">
        <f>IFERROR( IF((DILU!$F$9=$T$66),(DILU!$J$11),0),0)</f>
        <v>0</v>
      </c>
      <c r="V70" s="70">
        <f>IFERROR( IF((LUMA!$F$9=$T$66),(LUMA!$J$11),0),0)</f>
        <v>0</v>
      </c>
      <c r="W70" s="70">
        <f>IFERROR( IF((MAME!$F$9=$T$66),(MAME!$J$11),0),0)</f>
        <v>0</v>
      </c>
      <c r="X70" s="70">
        <f>IFERROR( IF((MEJE!$F$9=$T$66),(MEJE!$J$11),0),0)</f>
        <v>0</v>
      </c>
      <c r="Y70" s="70">
        <f>IFERROR( IF((JEVE!$F$9=$T$66),(JEVE!$J$11),0),0)</f>
        <v>0</v>
      </c>
      <c r="Z70" s="70">
        <f>IFERROR( IF((VESA!$F$9=$T$66),(VESA!$J$11),0),0)</f>
        <v>0</v>
      </c>
      <c r="AA70" s="70">
        <f>IFERROR( IF((SADI!$F$9=$T$66),(SADI!$J$11),0),0)</f>
        <v>0</v>
      </c>
      <c r="AB70" s="23"/>
      <c r="AC70" s="17" t="s">
        <v>87</v>
      </c>
      <c r="AD70" s="70">
        <f>IFERROR( IF((DILU!$F$9=$AC$66),(DILU!$J$11),0),0)</f>
        <v>0</v>
      </c>
      <c r="AE70" s="70">
        <f>IFERROR( IF((LUMA!$F$9=$AC$66),(LUMA!$J$11),0),0)</f>
        <v>0</v>
      </c>
      <c r="AF70" s="70">
        <f>IFERROR( IF((MAME!$F$9=$AC$66),(MAME!$J$11),0),0)</f>
        <v>0</v>
      </c>
      <c r="AG70" s="70">
        <f>IFERROR( IF((MEJE!$F$9=$AC$66),(MEJE!$J$11),0),0)</f>
        <v>0</v>
      </c>
      <c r="AH70" s="70">
        <f>IFERROR( IF((JEVE!$F$9=$AC$66),(JEVE!$J$11),0),0)</f>
        <v>0</v>
      </c>
      <c r="AI70" s="70">
        <f>IFERROR( IF((VESA!$F$9=$AC$66),(VESA!$J$11),0),0)</f>
        <v>0</v>
      </c>
      <c r="AJ70" s="70">
        <f>IFERROR( IF((SADI!$F$9=$AC$66),(SADI!$J$11),0),0)</f>
        <v>0</v>
      </c>
      <c r="AK70" s="23"/>
      <c r="AL70" s="17" t="s">
        <v>87</v>
      </c>
      <c r="AM70" s="70">
        <f>IFERROR( IF((DILU!$F$9=$AL$66),(DILU!$J$11),0),0)</f>
        <v>0</v>
      </c>
      <c r="AN70" s="70">
        <f>IFERROR( IF((LUMA!$F$9=$AL$66),(LUMA!$J$11),0),0)</f>
        <v>0</v>
      </c>
      <c r="AO70" s="70">
        <f>IFERROR( IF((MAME!$F$9=$AL$66),(MAME!$J$11),0),0)</f>
        <v>0</v>
      </c>
      <c r="AP70" s="70">
        <f>IFERROR( IF((MEJE!$F$9=$AL$66),(MEJE!$J$11),0),0)</f>
        <v>0</v>
      </c>
      <c r="AQ70" s="70">
        <f>IFERROR( IF((JEVE!$F$9=$AL$66),(JEVE!$J$11),0),0)</f>
        <v>0</v>
      </c>
      <c r="AR70" s="70">
        <f>IFERROR( IF((VESA!$F$9=$AL$66),(VESA!$J$11),0),0)</f>
        <v>0</v>
      </c>
      <c r="AS70" s="70">
        <f>IFERROR( IF((SADI!$F$9=$AL$66),(SADI!$J$11),0),0)</f>
        <v>0</v>
      </c>
      <c r="AT70" s="23"/>
      <c r="AU70" s="23"/>
      <c r="AV70" s="23"/>
      <c r="AW70" s="23"/>
      <c r="AX70" s="23"/>
      <c r="AY70" s="23"/>
      <c r="AZ70" s="23"/>
    </row>
    <row r="71" spans="1:52" ht="10.5" customHeight="1" thickBot="1" x14ac:dyDescent="0.3">
      <c r="A71" s="23"/>
      <c r="B71" s="17" t="s">
        <v>88</v>
      </c>
      <c r="C71" s="70">
        <f>IFERROR( IF((DILU!$F$9=$B$66),(DILU!$J$12),0),0)</f>
        <v>0</v>
      </c>
      <c r="D71" s="70">
        <f>IFERROR( IF((LUMA!$F$9=$B$66),(LUMA!$J$12),0),0)</f>
        <v>0</v>
      </c>
      <c r="E71" s="70">
        <f>IFERROR( IF((MAME!$F$9=$B$66),(MAME!$J$12),0),0)</f>
        <v>0</v>
      </c>
      <c r="F71" s="70">
        <f>IFERROR( IF((MEJE!$F$9=$B$66),(MEJE!$J$12),0),0)</f>
        <v>0</v>
      </c>
      <c r="G71" s="70">
        <f>IFERROR( IF((JEVE!$F$9=$B$66),(JEVE!$J$12),0),0)</f>
        <v>0</v>
      </c>
      <c r="H71" s="70">
        <f>IFERROR( IF((VESA!$F$9=$B$66),(VESA!$J$12),0),0)</f>
        <v>0</v>
      </c>
      <c r="I71" s="70">
        <f>IFERROR( IF((SADI!$F$9=$B$66),(SADI!$J$12),0),0)</f>
        <v>0</v>
      </c>
      <c r="J71" s="23"/>
      <c r="K71" s="17" t="s">
        <v>88</v>
      </c>
      <c r="L71" s="70">
        <f>IFERROR( IF((DILU!$F$9=$K$66),(DILU!$J$12),0),0)</f>
        <v>0</v>
      </c>
      <c r="M71" s="70">
        <f>IFERROR( IF((LUMA!$F$9=$K$66),(LUMA!$J$12),0),0)</f>
        <v>0</v>
      </c>
      <c r="N71" s="70">
        <f>IFERROR( IF((MAME!$F$9=$K$66),(MAME!$J$12),0),0)</f>
        <v>0</v>
      </c>
      <c r="O71" s="70">
        <f>IFERROR( IF((MEJE!$F$9=$K$66),(MEJE!$J$12),0),0)</f>
        <v>0</v>
      </c>
      <c r="P71" s="70">
        <f>IFERROR( IF((JEVE!$F$9=$K$66),(JEVE!$J$12),0),0)</f>
        <v>0</v>
      </c>
      <c r="Q71" s="70">
        <f>IFERROR( IF((VESA!$F$9=$K$66),(VESA!$J$12),0),0)</f>
        <v>0</v>
      </c>
      <c r="R71" s="70">
        <f>IFERROR( IF((SADI!$F$9=$K$66),(SADI!$J$12),0),0)</f>
        <v>0</v>
      </c>
      <c r="S71" s="23"/>
      <c r="T71" s="17" t="s">
        <v>88</v>
      </c>
      <c r="U71" s="70">
        <f>IFERROR( IF((DILU!$F$9=$T$66),(DILU!$J$12),0),0)</f>
        <v>0</v>
      </c>
      <c r="V71" s="70">
        <f>IFERROR( IF((LUMA!$F$9=$T$66),(LUMA!$J$12),0),0)</f>
        <v>0</v>
      </c>
      <c r="W71" s="70">
        <f>IFERROR( IF((MAME!$F$9=$T$66),(MAME!$J$12),0),0)</f>
        <v>0</v>
      </c>
      <c r="X71" s="70">
        <f>IFERROR( IF((MEJE!$F$9=$T$66),(MEJE!$J$12),0),0)</f>
        <v>0</v>
      </c>
      <c r="Y71" s="70">
        <f>IFERROR( IF((JEVE!$F$9=$T$66),(JEVE!$J$12),0),0)</f>
        <v>0</v>
      </c>
      <c r="Z71" s="70">
        <f>IFERROR( IF((VESA!$F$9=$T$66),(VESA!$J$12),0),0)</f>
        <v>0</v>
      </c>
      <c r="AA71" s="70">
        <f>IFERROR( IF((SADI!$F$9=$T$66),(SADI!$J$12),0),0)</f>
        <v>0</v>
      </c>
      <c r="AB71" s="23"/>
      <c r="AC71" s="17" t="s">
        <v>88</v>
      </c>
      <c r="AD71" s="70">
        <f>IFERROR( IF((DILU!$F$9=$AC$66),(DILU!$J$12),0),0)</f>
        <v>0</v>
      </c>
      <c r="AE71" s="70">
        <f>IFERROR( IF((LUMA!$F$9=$AC$66),(LUMA!$J$12),0),0)</f>
        <v>0</v>
      </c>
      <c r="AF71" s="70">
        <f>IFERROR( IF((MAME!$F$9=$AC$66),(MAME!$J$12),0),0)</f>
        <v>0</v>
      </c>
      <c r="AG71" s="70">
        <f>IFERROR( IF((MEJE!$F$9=$AC$66),(MEJE!$J$12),0),0)</f>
        <v>0</v>
      </c>
      <c r="AH71" s="70">
        <f>IFERROR( IF((JEVE!$F$9=$AC$66),(JEVE!$J$12),0),0)</f>
        <v>0</v>
      </c>
      <c r="AI71" s="70">
        <f>IFERROR( IF((VESA!$F$9=$AC$66),(VESA!$J$12),0),0)</f>
        <v>0</v>
      </c>
      <c r="AJ71" s="70">
        <f>IFERROR( IF((SADI!$F$9=$AC$66),(SADI!$J$12),0),0)</f>
        <v>0</v>
      </c>
      <c r="AK71" s="23"/>
      <c r="AL71" s="17" t="s">
        <v>88</v>
      </c>
      <c r="AM71" s="70">
        <f>IFERROR( IF((DILU!$F$9=$AL$66),(DILU!$J$12),0),0)</f>
        <v>0</v>
      </c>
      <c r="AN71" s="70">
        <f>IFERROR( IF((LUMA!$F$9=$AL$66),(LUMA!$J$12),0),0)</f>
        <v>0</v>
      </c>
      <c r="AO71" s="70">
        <f>IFERROR( IF((MAME!$F$9=$AL$66),(MAME!$J$12),0),0)</f>
        <v>0</v>
      </c>
      <c r="AP71" s="70">
        <f>IFERROR( IF((MEJE!$F$9=$AL$66),(MEJE!$J$12),0),0)</f>
        <v>0</v>
      </c>
      <c r="AQ71" s="70">
        <f>IFERROR( IF((JEVE!$F$9=$AL$66),(JEVE!$J$12),0),0)</f>
        <v>0</v>
      </c>
      <c r="AR71" s="70">
        <f>IFERROR( IF((VESA!$F$9=$AL$66),(VESA!$J$12),0),0)</f>
        <v>0</v>
      </c>
      <c r="AS71" s="70">
        <f>IFERROR( IF((SADI!$F$9=$AL$66),(SADI!$J$12),0),0)</f>
        <v>0</v>
      </c>
      <c r="AT71" s="23"/>
      <c r="AU71" s="23"/>
      <c r="AV71" s="23"/>
      <c r="AW71" s="23"/>
      <c r="AX71" s="23"/>
      <c r="AY71" s="23"/>
      <c r="AZ71" s="23"/>
    </row>
    <row r="72" spans="1:52" ht="10.5" customHeight="1" thickBot="1" x14ac:dyDescent="0.3">
      <c r="A72" s="23"/>
      <c r="B72" s="19"/>
      <c r="C72" s="13"/>
      <c r="D72" s="14"/>
      <c r="E72" s="14"/>
      <c r="F72" s="14"/>
      <c r="G72" s="14"/>
      <c r="H72" s="14"/>
      <c r="I72" s="15"/>
      <c r="J72" s="23"/>
      <c r="K72" s="19"/>
      <c r="L72" s="13"/>
      <c r="M72" s="14"/>
      <c r="N72" s="14"/>
      <c r="O72" s="14"/>
      <c r="P72" s="14"/>
      <c r="Q72" s="14"/>
      <c r="R72" s="15"/>
      <c r="S72" s="23"/>
      <c r="T72" s="19"/>
      <c r="U72" s="13"/>
      <c r="V72" s="14"/>
      <c r="W72" s="14"/>
      <c r="X72" s="14"/>
      <c r="Y72" s="14"/>
      <c r="Z72" s="14"/>
      <c r="AA72" s="15"/>
      <c r="AB72" s="23"/>
      <c r="AC72" s="19"/>
      <c r="AD72" s="13"/>
      <c r="AE72" s="14"/>
      <c r="AF72" s="14"/>
      <c r="AG72" s="14"/>
      <c r="AH72" s="14"/>
      <c r="AI72" s="14"/>
      <c r="AJ72" s="15"/>
      <c r="AK72" s="23"/>
      <c r="AL72" s="19"/>
      <c r="AM72" s="13"/>
      <c r="AN72" s="14"/>
      <c r="AO72" s="14"/>
      <c r="AP72" s="14"/>
      <c r="AQ72" s="14"/>
      <c r="AR72" s="14"/>
      <c r="AS72" s="15"/>
      <c r="AT72" s="23"/>
      <c r="AU72" s="23"/>
      <c r="AV72" s="23"/>
      <c r="AW72" s="23"/>
      <c r="AX72" s="23"/>
      <c r="AY72" s="23"/>
      <c r="AZ72" s="23"/>
    </row>
    <row r="73" spans="1:52" ht="10.5" customHeight="1" thickBot="1" x14ac:dyDescent="0.3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15.75" thickBot="1" x14ac:dyDescent="0.3">
      <c r="A74" s="23"/>
      <c r="B74" s="12">
        <v>10</v>
      </c>
      <c r="C74" s="20" t="s">
        <v>89</v>
      </c>
      <c r="D74" s="17" t="s">
        <v>90</v>
      </c>
      <c r="E74" s="21" t="s">
        <v>91</v>
      </c>
      <c r="F74" s="17" t="s">
        <v>92</v>
      </c>
      <c r="G74" s="21" t="s">
        <v>93</v>
      </c>
      <c r="H74" s="17" t="s">
        <v>94</v>
      </c>
      <c r="I74" s="22" t="s">
        <v>95</v>
      </c>
      <c r="J74" s="23"/>
      <c r="K74" s="12">
        <v>21</v>
      </c>
      <c r="L74" s="20" t="s">
        <v>89</v>
      </c>
      <c r="M74" s="17" t="s">
        <v>90</v>
      </c>
      <c r="N74" s="21" t="s">
        <v>91</v>
      </c>
      <c r="O74" s="17" t="s">
        <v>92</v>
      </c>
      <c r="P74" s="21" t="s">
        <v>93</v>
      </c>
      <c r="Q74" s="17" t="s">
        <v>94</v>
      </c>
      <c r="R74" s="22" t="s">
        <v>95</v>
      </c>
      <c r="S74" s="23"/>
      <c r="T74" s="12">
        <v>32</v>
      </c>
      <c r="U74" s="20" t="s">
        <v>89</v>
      </c>
      <c r="V74" s="17" t="s">
        <v>90</v>
      </c>
      <c r="W74" s="21" t="s">
        <v>91</v>
      </c>
      <c r="X74" s="17" t="s">
        <v>92</v>
      </c>
      <c r="Y74" s="21" t="s">
        <v>93</v>
      </c>
      <c r="Z74" s="17" t="s">
        <v>94</v>
      </c>
      <c r="AA74" s="22" t="s">
        <v>95</v>
      </c>
      <c r="AB74" s="23"/>
      <c r="AC74" s="12">
        <v>42</v>
      </c>
      <c r="AD74" s="20" t="s">
        <v>89</v>
      </c>
      <c r="AE74" s="17" t="s">
        <v>90</v>
      </c>
      <c r="AF74" s="21" t="s">
        <v>91</v>
      </c>
      <c r="AG74" s="17" t="s">
        <v>92</v>
      </c>
      <c r="AH74" s="21" t="s">
        <v>93</v>
      </c>
      <c r="AI74" s="17" t="s">
        <v>94</v>
      </c>
      <c r="AJ74" s="22" t="s">
        <v>95</v>
      </c>
      <c r="AK74" s="23"/>
      <c r="AL74" s="12">
        <v>52</v>
      </c>
      <c r="AM74" s="20" t="s">
        <v>89</v>
      </c>
      <c r="AN74" s="17" t="s">
        <v>90</v>
      </c>
      <c r="AO74" s="21" t="s">
        <v>91</v>
      </c>
      <c r="AP74" s="17" t="s">
        <v>92</v>
      </c>
      <c r="AQ74" s="21" t="s">
        <v>93</v>
      </c>
      <c r="AR74" s="17" t="s">
        <v>94</v>
      </c>
      <c r="AS74" s="22" t="s">
        <v>95</v>
      </c>
      <c r="AT74" s="23"/>
      <c r="AU74" s="23"/>
      <c r="AV74" s="23"/>
      <c r="AW74" s="23"/>
      <c r="AX74" s="23"/>
      <c r="AY74" s="23"/>
      <c r="AZ74" s="23"/>
    </row>
    <row r="75" spans="1:52" ht="10.5" customHeight="1" thickBot="1" x14ac:dyDescent="0.3">
      <c r="A75" s="23"/>
      <c r="B75" s="16" t="s">
        <v>20</v>
      </c>
      <c r="C75" s="70">
        <f>IFERROR( IF((DILU!$F$9=$B$74),(DILU!$J$8),0),0)</f>
        <v>0</v>
      </c>
      <c r="D75" s="70">
        <f>IFERROR( IF((LUMA!$F$9=$B$74),(LUMA!$J$8),0),0)</f>
        <v>0</v>
      </c>
      <c r="E75" s="70">
        <f>IFERROR( IF((MAME!$F$9=$B$74),(MAME!$J$8),0),0)</f>
        <v>0</v>
      </c>
      <c r="F75" s="70">
        <f>IFERROR( IF((MEJE!$F$9=$B$74),(MEJE!$J$8),0),0)</f>
        <v>0</v>
      </c>
      <c r="G75" s="70">
        <f>IFERROR( IF((JEVE!$F$9=$B$74),(JEVE!$J$8),0),0)</f>
        <v>0</v>
      </c>
      <c r="H75" s="70">
        <f>IFERROR( IF((VESA!$F$9=$B$74),(VESA!$J$8),0),0)</f>
        <v>0</v>
      </c>
      <c r="I75" s="70">
        <f>IFERROR( IF((SADI!$F$9=$B$74),(SADI!$J$8),0),0)</f>
        <v>0</v>
      </c>
      <c r="J75" s="23"/>
      <c r="K75" s="16" t="s">
        <v>20</v>
      </c>
      <c r="L75" s="70">
        <f>IFERROR( IF((DILU!$F$9=$K$74),(DILU!$J$8),0),0)</f>
        <v>0</v>
      </c>
      <c r="M75" s="70">
        <f>IFERROR( IF((LUMA!$F$9=$K$74),(LUMA!$J$8),0),0)</f>
        <v>0</v>
      </c>
      <c r="N75" s="70">
        <f>IFERROR( IF((MAME!$F$9=$K$74),(MAME!$J$8),0),0)</f>
        <v>0</v>
      </c>
      <c r="O75" s="70">
        <f>IFERROR( IF((MEJE!$F$9=$K$74),(MEJE!$J$8),0),0)</f>
        <v>0</v>
      </c>
      <c r="P75" s="70">
        <f>IFERROR( IF((JEVE!$F$9=$K$74),(JEVE!$J$8),0),0)</f>
        <v>0</v>
      </c>
      <c r="Q75" s="70">
        <f>IFERROR( IF((VESA!$F$9=$K$74),(VESA!$J$8),0),0)</f>
        <v>0</v>
      </c>
      <c r="R75" s="70">
        <f>IFERROR( IF((SADI!$F$9=$K$74),(SADI!$J$8),0),0)</f>
        <v>0</v>
      </c>
      <c r="S75" s="23"/>
      <c r="T75" s="16" t="s">
        <v>20</v>
      </c>
      <c r="U75" s="70">
        <f>IFERROR( IF((DILU!$F$9=$T$74),(DILU!$J$8),0),0)</f>
        <v>0</v>
      </c>
      <c r="V75" s="70">
        <f>IFERROR( IF((LUMA!$F$9=$T$74),(LUMA!$J$8),0),0)</f>
        <v>0</v>
      </c>
      <c r="W75" s="70">
        <f>IFERROR( IF((MAME!$F$9=$T$74),(MAME!$J$8),0),0)</f>
        <v>0</v>
      </c>
      <c r="X75" s="70">
        <f>IFERROR( IF((MEJE!$F$9=$T$74),(MEJE!$J$8),0),0)</f>
        <v>0</v>
      </c>
      <c r="Y75" s="70">
        <f>IFERROR( IF((JEVE!$F$9=$T$74),(JEVE!$J$8),0),0)</f>
        <v>0</v>
      </c>
      <c r="Z75" s="70">
        <f>IFERROR( IF((VESA!$F$9=$T$74),(VESA!$J$8),0),0)</f>
        <v>0</v>
      </c>
      <c r="AA75" s="70">
        <f>IFERROR( IF((SADI!$F$9=$T$74),(SADI!$J$8),0),0)</f>
        <v>0</v>
      </c>
      <c r="AB75" s="23"/>
      <c r="AC75" s="16" t="s">
        <v>20</v>
      </c>
      <c r="AD75" s="70">
        <f>IFERROR( IF((DILU!$F$9=$AC$74),(DILU!$J$8),0),0)</f>
        <v>0</v>
      </c>
      <c r="AE75" s="70">
        <f>IFERROR( IF((LUMA!$F$9=$AC$74),(LUMA!$J$8),0),0)</f>
        <v>0</v>
      </c>
      <c r="AF75" s="70">
        <f>IFERROR( IF((MAME!$F$9=$AC$74),(MAME!$J$8),0),0)</f>
        <v>0</v>
      </c>
      <c r="AG75" s="70">
        <f>IFERROR( IF((MEJE!$F$9=$AC$74),(MEJE!$J$8),0),0)</f>
        <v>0</v>
      </c>
      <c r="AH75" s="70">
        <f>IFERROR( IF((JEVE!$F$9=$AC$74),(JEVE!$J$8),0),0)</f>
        <v>0</v>
      </c>
      <c r="AI75" s="70">
        <f>IFERROR( IF((VESA!$F$9=$AC$74),(VESA!$J$8),0),0)</f>
        <v>0</v>
      </c>
      <c r="AJ75" s="70">
        <f>IFERROR( IF((SADI!$F$9=$AC$74),(SADI!$J$8),0),0)</f>
        <v>0</v>
      </c>
      <c r="AK75" s="23"/>
      <c r="AL75" s="16" t="s">
        <v>20</v>
      </c>
      <c r="AM75" s="70">
        <f>IFERROR( IF((DILU!$F$9=$AL$74),(DILU!$J$8),0),0)</f>
        <v>0</v>
      </c>
      <c r="AN75" s="70">
        <f>IFERROR( IF((LUMA!$F$9=$AL$74),(LUMA!$J$8),0),0)</f>
        <v>0</v>
      </c>
      <c r="AO75" s="70">
        <f>IFERROR( IF((MAME!$F$9=$AL$74),(MAME!$J$8),0),0)</f>
        <v>0</v>
      </c>
      <c r="AP75" s="70">
        <f>IFERROR( IF((MEJE!$F$9=$AL$74),(MEJE!$J$8),0),0)</f>
        <v>0</v>
      </c>
      <c r="AQ75" s="70">
        <f>IFERROR( IF((JEVE!$F$9=$AL$74),(JEVE!$J$8),0),0)</f>
        <v>0</v>
      </c>
      <c r="AR75" s="70">
        <f>IFERROR( IF((VESA!$F$9=$AL$74),(VESA!$J$8),0),0)</f>
        <v>0.4</v>
      </c>
      <c r="AS75" s="70">
        <f>IFERROR( IF((SADI!$F$9=$AL$74),(SADI!$J$8),0),0)</f>
        <v>0</v>
      </c>
      <c r="AT75" s="23"/>
      <c r="AU75" s="23"/>
      <c r="AV75" s="23"/>
      <c r="AW75" s="23"/>
      <c r="AX75" s="23"/>
      <c r="AY75" s="23"/>
      <c r="AZ75" s="23"/>
    </row>
    <row r="76" spans="1:52" ht="10.5" customHeight="1" thickBot="1" x14ac:dyDescent="0.3">
      <c r="A76" s="23"/>
      <c r="B76" s="17" t="s">
        <v>85</v>
      </c>
      <c r="C76" s="70">
        <f>IFERROR( IF((DILU!$F$9=$B$74),(DILU!$J$9),0),0)</f>
        <v>0</v>
      </c>
      <c r="D76" s="70">
        <f>IFERROR( IF((LUMA!$F$9=$B$74),(LUMA!$J$9),0),0)</f>
        <v>0</v>
      </c>
      <c r="E76" s="70">
        <f>IFERROR( IF((MAME!$F$9=$B$74),(MAME!$J$9),0),0)</f>
        <v>0</v>
      </c>
      <c r="F76" s="70">
        <f>IFERROR( IF((MEJE!$F$9=$B$74),(MEJE!$J$9),0),0)</f>
        <v>0</v>
      </c>
      <c r="G76" s="70">
        <f>IFERROR( IF((JEVE!$F$9=$B$74),(JEVE!$J$9),0),0)</f>
        <v>0</v>
      </c>
      <c r="H76" s="70">
        <f>IFERROR( IF((VESA!$F$9=$B$74),(VESA!$J$9),0),0)</f>
        <v>0</v>
      </c>
      <c r="I76" s="70">
        <f>IFERROR( IF((SADI!$F$9=$B$74),(SADI!$J$9),0),0)</f>
        <v>0</v>
      </c>
      <c r="J76" s="23"/>
      <c r="K76" s="17" t="s">
        <v>85</v>
      </c>
      <c r="L76" s="70">
        <f>IFERROR( IF((DILU!$F$9=$K$74),(DILU!$J$9),0),0)</f>
        <v>0</v>
      </c>
      <c r="M76" s="70">
        <f>IFERROR( IF((LUMA!$F$9=$K$74),(LUMA!$J$9),0),0)</f>
        <v>0</v>
      </c>
      <c r="N76" s="70">
        <f>IFERROR( IF((MAME!$F$9=$K$74),(MAME!$J$9),0),0)</f>
        <v>0</v>
      </c>
      <c r="O76" s="70">
        <f>IFERROR( IF((MEJE!$F$9=$K$74),(MEJE!$J$9),0),0)</f>
        <v>0</v>
      </c>
      <c r="P76" s="70">
        <f>IFERROR( IF((JEVE!$F$9=$K$74),(JEVE!$J$9),0),0)</f>
        <v>0</v>
      </c>
      <c r="Q76" s="70">
        <f>IFERROR( IF((VESA!$F$9=$K$74),(VESA!$J$9),0),0)</f>
        <v>0</v>
      </c>
      <c r="R76" s="70">
        <f>IFERROR( IF((SADI!$F$9=$K$74),(SADI!$J$9),0),0)</f>
        <v>0</v>
      </c>
      <c r="S76" s="23"/>
      <c r="T76" s="17" t="s">
        <v>85</v>
      </c>
      <c r="U76" s="70">
        <f>IFERROR( IF((DILU!$F$9=$T$74),(DILU!$J$9),0),0)</f>
        <v>0</v>
      </c>
      <c r="V76" s="70">
        <f>IFERROR( IF((LUMA!$F$9=$T$74),(LUMA!$J$9),0),0)</f>
        <v>0</v>
      </c>
      <c r="W76" s="70">
        <f>IFERROR( IF((MAME!$F$9=$T$74),(MAME!$J$9),0),0)</f>
        <v>0</v>
      </c>
      <c r="X76" s="70">
        <f>IFERROR( IF((MEJE!$F$9=$T$74),(MEJE!$J$9),0),0)</f>
        <v>0</v>
      </c>
      <c r="Y76" s="70">
        <f>IFERROR( IF((JEVE!$F$9=$T$74),(JEVE!$J$9),0),0)</f>
        <v>0</v>
      </c>
      <c r="Z76" s="70">
        <f>IFERROR( IF((VESA!$F$9=$T$74),(VESA!$J$9),0),0)</f>
        <v>0</v>
      </c>
      <c r="AA76" s="70">
        <f>IFERROR( IF((SADI!$F$9=$T$74),(SADI!$J$9),0),0)</f>
        <v>0</v>
      </c>
      <c r="AB76" s="23"/>
      <c r="AC76" s="17" t="s">
        <v>85</v>
      </c>
      <c r="AD76" s="70">
        <f>IFERROR( IF((DILU!$F$9=$AC$74),(DILU!$J$9),0),0)</f>
        <v>0</v>
      </c>
      <c r="AE76" s="70">
        <f>IFERROR( IF((LUMA!$F$9=$AC$74),(LUMA!$J$9),0),0)</f>
        <v>0</v>
      </c>
      <c r="AF76" s="70">
        <f>IFERROR( IF((MAME!$F$9=$AC$74),(MAME!$J$9),0),0)</f>
        <v>0</v>
      </c>
      <c r="AG76" s="70">
        <f>IFERROR( IF((MEJE!$F$9=$AC$74),(MEJE!$J$9),0),0)</f>
        <v>0</v>
      </c>
      <c r="AH76" s="70">
        <f>IFERROR( IF((JEVE!$F$9=$AC$74),(JEVE!$J$9),0),0)</f>
        <v>0</v>
      </c>
      <c r="AI76" s="70">
        <f>IFERROR( IF((VESA!$F$9=$AC$74),(VESA!$J$9),0),0)</f>
        <v>0</v>
      </c>
      <c r="AJ76" s="70">
        <f>IFERROR( IF((SADI!$F$9=$AC$74),(SADI!$J$9),0),0)</f>
        <v>0</v>
      </c>
      <c r="AK76" s="23"/>
      <c r="AL76" s="17" t="s">
        <v>85</v>
      </c>
      <c r="AM76" s="70">
        <f>IFERROR( IF((DILU!$F$9=$AL$74),(DILU!$J$9),0),0)</f>
        <v>0</v>
      </c>
      <c r="AN76" s="70">
        <f>IFERROR( IF((LUMA!$F$9=$AL$74),(LUMA!$J$9),0),0)</f>
        <v>0</v>
      </c>
      <c r="AO76" s="70">
        <f>IFERROR( IF((MAME!$F$9=$AL$74),(MAME!$J$9),0),0)</f>
        <v>0</v>
      </c>
      <c r="AP76" s="70">
        <f>IFERROR( IF((MEJE!$F$9=$AL$74),(MEJE!$J$9),0),0)</f>
        <v>0</v>
      </c>
      <c r="AQ76" s="70">
        <f>IFERROR( IF((JEVE!$F$9=$AL$74),(JEVE!$J$9),0),0)</f>
        <v>0</v>
      </c>
      <c r="AR76" s="70">
        <f>IFERROR( IF((VESA!$F$9=$AL$74),(VESA!$J$9),0),0)</f>
        <v>0.2</v>
      </c>
      <c r="AS76" s="70">
        <f>IFERROR( IF((SADI!$F$9=$AL$74),(SADI!$J$9),0),0)</f>
        <v>0</v>
      </c>
      <c r="AT76" s="23"/>
      <c r="AU76" s="23"/>
      <c r="AV76" s="23"/>
      <c r="AW76" s="23"/>
      <c r="AX76" s="23"/>
      <c r="AY76" s="23"/>
      <c r="AZ76" s="23"/>
    </row>
    <row r="77" spans="1:52" ht="10.5" customHeight="1" thickBot="1" x14ac:dyDescent="0.3">
      <c r="A77" s="23"/>
      <c r="B77" s="18" t="s">
        <v>86</v>
      </c>
      <c r="C77" s="70">
        <f>IFERROR( IF((DILU!$F$9=$B$74),(DILU!$J$10),0),0)</f>
        <v>0</v>
      </c>
      <c r="D77" s="70">
        <f>IFERROR( IF((LUMA!$F$9=$B$74),(LUMA!$J$10),0),0)</f>
        <v>0</v>
      </c>
      <c r="E77" s="70">
        <f>IFERROR( IF((MAME!$F$9=$B$74),(MAME!$J$10),0),0)</f>
        <v>0</v>
      </c>
      <c r="F77" s="70">
        <f>IFERROR( IF((MEJE!$F$9=$B$74),(MEJE!$J$10),0),0)</f>
        <v>0</v>
      </c>
      <c r="G77" s="70">
        <f>IFERROR( IF((JEVE!$F$9=$B$74),(JEVE!$J$10),0),0)</f>
        <v>0</v>
      </c>
      <c r="H77" s="70">
        <f>IFERROR( IF((VESA!$F$9=$B$74),(VESA!$J$10),0),0)</f>
        <v>0</v>
      </c>
      <c r="I77" s="70">
        <f>IFERROR( IF((SADI!$F$9=$B$74),(SADI!$J$10),0),0)</f>
        <v>0</v>
      </c>
      <c r="J77" s="23"/>
      <c r="K77" s="18" t="s">
        <v>86</v>
      </c>
      <c r="L77" s="70">
        <f>IFERROR( IF((DILU!$F$9=$K$74),(DILU!$J$10),0),0)</f>
        <v>0</v>
      </c>
      <c r="M77" s="70">
        <f>IFERROR( IF((LUMA!$F$9=$K$74),(LUMA!$J$10),0),0)</f>
        <v>0</v>
      </c>
      <c r="N77" s="70">
        <f>IFERROR( IF((MAME!$F$9=$K$74),(MAME!$J$10),0),0)</f>
        <v>0</v>
      </c>
      <c r="O77" s="70">
        <f>IFERROR( IF((MEJE!$F$9=$K$74),(MEJE!$J$10),0),0)</f>
        <v>0</v>
      </c>
      <c r="P77" s="70">
        <f>IFERROR( IF((JEVE!$F$9=$K$74),(JEVE!$J$10),0),0)</f>
        <v>0</v>
      </c>
      <c r="Q77" s="70">
        <f>IFERROR( IF((VESA!$F$9=$K$74),(VESA!$J$10),0),0)</f>
        <v>0</v>
      </c>
      <c r="R77" s="70">
        <f>IFERROR( IF((SADI!$F$9=$K$74),(SADI!$J$10),0),0)</f>
        <v>0</v>
      </c>
      <c r="S77" s="23"/>
      <c r="T77" s="18" t="s">
        <v>86</v>
      </c>
      <c r="U77" s="70">
        <f>IFERROR( IF((DILU!$F$9=$T$74),(DILU!$J$10),0),0)</f>
        <v>0</v>
      </c>
      <c r="V77" s="70">
        <f>IFERROR( IF((LUMA!$F$9=$T$74),(LUMA!$J$10),0),0)</f>
        <v>0</v>
      </c>
      <c r="W77" s="70">
        <f>IFERROR( IF((MAME!$F$9=$T$74),(MAME!$J$10),0),0)</f>
        <v>0</v>
      </c>
      <c r="X77" s="70">
        <f>IFERROR( IF((MEJE!$F$9=$T$74),(MEJE!$J$10),0),0)</f>
        <v>0</v>
      </c>
      <c r="Y77" s="70">
        <f>IFERROR( IF((JEVE!$F$9=$T$74),(JEVE!$J$10),0),0)</f>
        <v>0</v>
      </c>
      <c r="Z77" s="70">
        <f>IFERROR( IF((VESA!$F$9=$T$74),(VESA!$J$10),0),0)</f>
        <v>0</v>
      </c>
      <c r="AA77" s="70">
        <f>IFERROR( IF((SADI!$F$9=$T$74),(SADI!$J$10),0),0)</f>
        <v>0</v>
      </c>
      <c r="AB77" s="23"/>
      <c r="AC77" s="18" t="s">
        <v>86</v>
      </c>
      <c r="AD77" s="70">
        <f>IFERROR( IF((DILU!$F$9=$AC$74),(DILU!$J$10),0),0)</f>
        <v>0</v>
      </c>
      <c r="AE77" s="70">
        <f>IFERROR( IF((LUMA!$F$9=$AC$74),(LUMA!$J$10),0),0)</f>
        <v>0</v>
      </c>
      <c r="AF77" s="70">
        <f>IFERROR( IF((MAME!$F$9=$AC$74),(MAME!$J$10),0),0)</f>
        <v>0</v>
      </c>
      <c r="AG77" s="70">
        <f>IFERROR( IF((MEJE!$F$9=$AC$74),(MEJE!$J$10),0),0)</f>
        <v>0</v>
      </c>
      <c r="AH77" s="70">
        <f>IFERROR( IF((JEVE!$F$9=$AC$74),(JEVE!$J$10),0),0)</f>
        <v>0</v>
      </c>
      <c r="AI77" s="70">
        <f>IFERROR( IF((VESA!$F$9=$AC$74),(VESA!$J$10),0),0)</f>
        <v>0</v>
      </c>
      <c r="AJ77" s="70">
        <f>IFERROR( IF((SADI!$F$9=$AC$74),(SADI!$J$10),0),0)</f>
        <v>0</v>
      </c>
      <c r="AK77" s="23"/>
      <c r="AL77" s="18" t="s">
        <v>86</v>
      </c>
      <c r="AM77" s="70">
        <f>IFERROR( IF((DILU!$F$9=$AL$74),(DILU!$J$10),0),0)</f>
        <v>0</v>
      </c>
      <c r="AN77" s="70">
        <f>IFERROR( IF((LUMA!$F$9=$AL$74),(LUMA!$J$10),0),0)</f>
        <v>0</v>
      </c>
      <c r="AO77" s="70">
        <f>IFERROR( IF((MAME!$F$9=$AL$74),(MAME!$J$10),0),0)</f>
        <v>0</v>
      </c>
      <c r="AP77" s="70">
        <f>IFERROR( IF((MEJE!$F$9=$AL$74),(MEJE!$J$10),0),0)</f>
        <v>0</v>
      </c>
      <c r="AQ77" s="70">
        <f>IFERROR( IF((JEVE!$F$9=$AL$74),(JEVE!$J$10),0),0)</f>
        <v>0</v>
      </c>
      <c r="AR77" s="70" t="str">
        <f>IFERROR( IF((VESA!$F$9=$AL$74),(VESA!$J$10),0),0)</f>
        <v/>
      </c>
      <c r="AS77" s="70">
        <f>IFERROR( IF((SADI!$F$9=$AL$74),(SADI!$J$10),0),0)</f>
        <v>0</v>
      </c>
      <c r="AT77" s="23"/>
      <c r="AU77" s="23"/>
      <c r="AV77" s="23"/>
      <c r="AW77" s="23"/>
      <c r="AX77" s="23"/>
      <c r="AY77" s="23"/>
      <c r="AZ77" s="23"/>
    </row>
    <row r="78" spans="1:52" ht="10.5" customHeight="1" thickBot="1" x14ac:dyDescent="0.3">
      <c r="A78" s="23"/>
      <c r="B78" s="17" t="s">
        <v>87</v>
      </c>
      <c r="C78" s="70">
        <f>IFERROR( IF((DILU!$F$9=$B$74),(DILU!$J$11),0),0)</f>
        <v>0</v>
      </c>
      <c r="D78" s="70">
        <f>IFERROR( IF((LUMA!$F$9=$B$74),(LUMA!$J$11),0),0)</f>
        <v>0</v>
      </c>
      <c r="E78" s="70">
        <f>IFERROR( IF((MAME!$F$9=$B$74),(MAME!$J$11),0),0)</f>
        <v>0</v>
      </c>
      <c r="F78" s="70">
        <f>IFERROR( IF((MEJE!$F$9=$B$74),(MEJE!$J$11),0),0)</f>
        <v>0</v>
      </c>
      <c r="G78" s="70">
        <f>IFERROR( IF((JEVE!$F$9=$B$74),(JEVE!$J$11),0),0)</f>
        <v>0</v>
      </c>
      <c r="H78" s="70">
        <f>IFERROR( IF((VESA!$F$9=$B$74),(VESA!$J$11),0),0)</f>
        <v>0</v>
      </c>
      <c r="I78" s="70">
        <f>IFERROR( IF((SADI!$F$9=$B$74),(SADI!$J$11),0),0)</f>
        <v>0</v>
      </c>
      <c r="J78" s="23"/>
      <c r="K78" s="17" t="s">
        <v>87</v>
      </c>
      <c r="L78" s="70">
        <f>IFERROR( IF((DILU!$F$9=$K$74),(DILU!$J$11),0),0)</f>
        <v>0</v>
      </c>
      <c r="M78" s="70">
        <f>IFERROR( IF((LUMA!$F$9=$K$74),(LUMA!$J$11),0),0)</f>
        <v>0</v>
      </c>
      <c r="N78" s="70">
        <f>IFERROR( IF((MAME!$F$9=$K$74),(MAME!$J$11),0),0)</f>
        <v>0</v>
      </c>
      <c r="O78" s="70">
        <f>IFERROR( IF((MEJE!$F$9=$K$74),(MEJE!$J$11),0),0)</f>
        <v>0</v>
      </c>
      <c r="P78" s="70">
        <f>IFERROR( IF((JEVE!$F$9=$K$74),(JEVE!$J$11),0),0)</f>
        <v>0</v>
      </c>
      <c r="Q78" s="70">
        <f>IFERROR( IF((VESA!$F$9=$K$74),(VESA!$J$11),0),0)</f>
        <v>0</v>
      </c>
      <c r="R78" s="70">
        <f>IFERROR( IF((SADI!$F$9=$K$74),(SADI!$J$11),0),0)</f>
        <v>0</v>
      </c>
      <c r="S78" s="23"/>
      <c r="T78" s="17" t="s">
        <v>87</v>
      </c>
      <c r="U78" s="70">
        <f>IFERROR( IF((DILU!$F$9=$T$74),(DILU!$J$11),0),0)</f>
        <v>0</v>
      </c>
      <c r="V78" s="70">
        <f>IFERROR( IF((LUMA!$F$9=$T$74),(LUMA!$J$11),0),0)</f>
        <v>0</v>
      </c>
      <c r="W78" s="70">
        <f>IFERROR( IF((MAME!$F$9=$T$74),(MAME!$J$11),0),0)</f>
        <v>0</v>
      </c>
      <c r="X78" s="70">
        <f>IFERROR( IF((MEJE!$F$9=$T$74),(MEJE!$J$11),0),0)</f>
        <v>0</v>
      </c>
      <c r="Y78" s="70">
        <f>IFERROR( IF((JEVE!$F$9=$T$74),(JEVE!$J$11),0),0)</f>
        <v>0</v>
      </c>
      <c r="Z78" s="70">
        <f>IFERROR( IF((VESA!$F$9=$T$74),(VESA!$J$11),0),0)</f>
        <v>0</v>
      </c>
      <c r="AA78" s="70">
        <f>IFERROR( IF((SADI!$F$9=$T$74),(SADI!$J$11),0),0)</f>
        <v>0</v>
      </c>
      <c r="AB78" s="23"/>
      <c r="AC78" s="17" t="s">
        <v>87</v>
      </c>
      <c r="AD78" s="70">
        <f>IFERROR( IF((DILU!$F$9=$AC$74),(DILU!$J$11),0),0)</f>
        <v>0</v>
      </c>
      <c r="AE78" s="70">
        <f>IFERROR( IF((LUMA!$F$9=$AC$74),(LUMA!$J$11),0),0)</f>
        <v>0</v>
      </c>
      <c r="AF78" s="70">
        <f>IFERROR( IF((MAME!$F$9=$AC$74),(MAME!$J$11),0),0)</f>
        <v>0</v>
      </c>
      <c r="AG78" s="70">
        <f>IFERROR( IF((MEJE!$F$9=$AC$74),(MEJE!$J$11),0),0)</f>
        <v>0</v>
      </c>
      <c r="AH78" s="70">
        <f>IFERROR( IF((JEVE!$F$9=$AC$74),(JEVE!$J$11),0),0)</f>
        <v>0</v>
      </c>
      <c r="AI78" s="70">
        <f>IFERROR( IF((VESA!$F$9=$AC$74),(VESA!$J$11),0),0)</f>
        <v>0</v>
      </c>
      <c r="AJ78" s="70">
        <f>IFERROR( IF((SADI!$F$9=$AC$74),(SADI!$J$11),0),0)</f>
        <v>0</v>
      </c>
      <c r="AK78" s="23"/>
      <c r="AL78" s="17" t="s">
        <v>87</v>
      </c>
      <c r="AM78" s="70">
        <f>IFERROR( IF((DILU!$F$9=$AL$74),(DILU!$J$11),0),0)</f>
        <v>0</v>
      </c>
      <c r="AN78" s="70">
        <f>IFERROR( IF((LUMA!$F$9=$AL$74),(LUMA!$J$11),0),0)</f>
        <v>0</v>
      </c>
      <c r="AO78" s="70">
        <f>IFERROR( IF((MAME!$F$9=$AL$74),(MAME!$J$11),0),0)</f>
        <v>0</v>
      </c>
      <c r="AP78" s="70">
        <f>IFERROR( IF((MEJE!$F$9=$AL$74),(MEJE!$J$11),0),0)</f>
        <v>0</v>
      </c>
      <c r="AQ78" s="70">
        <f>IFERROR( IF((JEVE!$F$9=$AL$74),(JEVE!$J$11),0),0)</f>
        <v>0</v>
      </c>
      <c r="AR78" s="70">
        <f>IFERROR( IF((VESA!$F$9=$AL$74),(VESA!$J$11),0),0)</f>
        <v>0.2</v>
      </c>
      <c r="AS78" s="70">
        <f>IFERROR( IF((SADI!$F$9=$AL$74),(SADI!$J$11),0),0)</f>
        <v>0</v>
      </c>
      <c r="AT78" s="23"/>
      <c r="AU78" s="23"/>
      <c r="AV78" s="23"/>
      <c r="AW78" s="23"/>
      <c r="AX78" s="23"/>
      <c r="AY78" s="23"/>
      <c r="AZ78" s="23"/>
    </row>
    <row r="79" spans="1:52" ht="10.5" customHeight="1" thickBot="1" x14ac:dyDescent="0.3">
      <c r="A79" s="23"/>
      <c r="B79" s="17" t="s">
        <v>88</v>
      </c>
      <c r="C79" s="70">
        <f>IFERROR( IF((DILU!$F$9=$B$74),(DILU!$J$12),0),0)</f>
        <v>0</v>
      </c>
      <c r="D79" s="70">
        <f>IFERROR( IF((LUMA!$F$9=$B$74),(LUMA!$J$12),0),0)</f>
        <v>0</v>
      </c>
      <c r="E79" s="70">
        <f>IFERROR( IF((MAME!$F$9=$B$74),(MAME!$J$12),0),0)</f>
        <v>0</v>
      </c>
      <c r="F79" s="70">
        <f>IFERROR( IF((MEJE!$F$9=$B$74),(MEJE!$J$12),0),0)</f>
        <v>0</v>
      </c>
      <c r="G79" s="70">
        <f>IFERROR( IF((JEVE!$F$9=$B$74),(JEVE!$J$12),0),0)</f>
        <v>0</v>
      </c>
      <c r="H79" s="70">
        <f>IFERROR( IF((VESA!$F$9=$B$74),(VESA!$J$12),0),0)</f>
        <v>0</v>
      </c>
      <c r="I79" s="70">
        <f>IFERROR( IF((SADI!$F$9=$B$74),(SADI!$J$12),0),0)</f>
        <v>0</v>
      </c>
      <c r="J79" s="23"/>
      <c r="K79" s="17" t="s">
        <v>88</v>
      </c>
      <c r="L79" s="70">
        <f>IFERROR( IF((DILU!$F$9=$K$74),(DILU!$J$12),0),0)</f>
        <v>0</v>
      </c>
      <c r="M79" s="70">
        <f>IFERROR( IF((LUMA!$F$9=$K$74),(LUMA!$J$12),0),0)</f>
        <v>0</v>
      </c>
      <c r="N79" s="70">
        <f>IFERROR( IF((MAME!$F$9=$K$74),(MAME!$J$12),0),0)</f>
        <v>0</v>
      </c>
      <c r="O79" s="70">
        <f>IFERROR( IF((MEJE!$F$9=$K$74),(MEJE!$J$12),0),0)</f>
        <v>0</v>
      </c>
      <c r="P79" s="70">
        <f>IFERROR( IF((JEVE!$F$9=$K$74),(JEVE!$J$12),0),0)</f>
        <v>0</v>
      </c>
      <c r="Q79" s="70">
        <f>IFERROR( IF((VESA!$F$9=$K$74),(VESA!$J$12),0),0)</f>
        <v>0</v>
      </c>
      <c r="R79" s="70">
        <f>IFERROR( IF((SADI!$F$9=$K$74),(SADI!$J$12),0),0)</f>
        <v>0</v>
      </c>
      <c r="S79" s="23"/>
      <c r="T79" s="17" t="s">
        <v>88</v>
      </c>
      <c r="U79" s="70">
        <f>IFERROR( IF((DILU!$F$9=$T$74),(DILU!$J$12),0),0)</f>
        <v>0</v>
      </c>
      <c r="V79" s="70">
        <f>IFERROR( IF((LUMA!$F$9=$T$74),(LUMA!$J$12),0),0)</f>
        <v>0</v>
      </c>
      <c r="W79" s="70">
        <f>IFERROR( IF((MAME!$F$9=$T$74),(MAME!$J$12),0),0)</f>
        <v>0</v>
      </c>
      <c r="X79" s="70">
        <f>IFERROR( IF((MEJE!$F$9=$T$74),(MEJE!$J$12),0),0)</f>
        <v>0</v>
      </c>
      <c r="Y79" s="70">
        <f>IFERROR( IF((JEVE!$F$9=$T$74),(JEVE!$J$12),0),0)</f>
        <v>0</v>
      </c>
      <c r="Z79" s="70">
        <f>IFERROR( IF((VESA!$F$9=$T$74),(VESA!$J$12),0),0)</f>
        <v>0</v>
      </c>
      <c r="AA79" s="70">
        <f>IFERROR( IF((SADI!$F$9=$T$74),(SADI!$J$12),0),0)</f>
        <v>0</v>
      </c>
      <c r="AB79" s="23"/>
      <c r="AC79" s="17" t="s">
        <v>88</v>
      </c>
      <c r="AD79" s="70">
        <f>IFERROR( IF((DILU!$F$9=$AC$74),(DILU!$J$12),0),0)</f>
        <v>0</v>
      </c>
      <c r="AE79" s="70">
        <f>IFERROR( IF((LUMA!$F$9=$AC$74),(LUMA!$J$12),0),0)</f>
        <v>0</v>
      </c>
      <c r="AF79" s="70">
        <f>IFERROR( IF((MAME!$F$9=$AC$74),(MAME!$J$12),0),0)</f>
        <v>0</v>
      </c>
      <c r="AG79" s="70">
        <f>IFERROR( IF((MEJE!$F$9=$AC$74),(MEJE!$J$12),0),0)</f>
        <v>0</v>
      </c>
      <c r="AH79" s="70">
        <f>IFERROR( IF((JEVE!$F$9=$AC$74),(JEVE!$J$12),0),0)</f>
        <v>0</v>
      </c>
      <c r="AI79" s="70">
        <f>IFERROR( IF((VESA!$F$9=$AC$74),(VESA!$J$12),0),0)</f>
        <v>0</v>
      </c>
      <c r="AJ79" s="70">
        <f>IFERROR( IF((SADI!$F$9=$AC$74),(SADI!$J$12),0),0)</f>
        <v>0</v>
      </c>
      <c r="AK79" s="23"/>
      <c r="AL79" s="17" t="s">
        <v>88</v>
      </c>
      <c r="AM79" s="70">
        <f>IFERROR( IF((DILU!$F$9=$AL$74),(DILU!$J$12),0),0)</f>
        <v>0</v>
      </c>
      <c r="AN79" s="70">
        <f>IFERROR( IF((LUMA!$F$9=$AL$74),(LUMA!$J$12),0),0)</f>
        <v>0</v>
      </c>
      <c r="AO79" s="70">
        <f>IFERROR( IF((MAME!$F$9=$AL$74),(MAME!$J$12),0),0)</f>
        <v>0</v>
      </c>
      <c r="AP79" s="70">
        <f>IFERROR( IF((MEJE!$F$9=$AL$74),(MEJE!$J$12),0),0)</f>
        <v>0</v>
      </c>
      <c r="AQ79" s="70">
        <f>IFERROR( IF((JEVE!$F$9=$AL$74),(JEVE!$J$12),0),0)</f>
        <v>0</v>
      </c>
      <c r="AR79" s="70">
        <f>IFERROR( IF((VESA!$F$9=$AL$74),(VESA!$J$12),0),0)</f>
        <v>0.2</v>
      </c>
      <c r="AS79" s="70">
        <f>IFERROR( IF((SADI!$F$9=$AL$74),(SADI!$J$12),0),0)</f>
        <v>0</v>
      </c>
      <c r="AT79" s="23"/>
      <c r="AU79" s="23"/>
      <c r="AV79" s="23"/>
      <c r="AW79" s="23"/>
      <c r="AX79" s="23"/>
      <c r="AY79" s="23"/>
      <c r="AZ79" s="23"/>
    </row>
    <row r="80" spans="1:52" ht="10.5" customHeight="1" thickBot="1" x14ac:dyDescent="0.3">
      <c r="A80" s="23"/>
      <c r="B80" s="19"/>
      <c r="C80" s="13"/>
      <c r="D80" s="14"/>
      <c r="E80" s="14"/>
      <c r="F80" s="14"/>
      <c r="G80" s="14"/>
      <c r="H80" s="14"/>
      <c r="I80" s="15"/>
      <c r="J80" s="23"/>
      <c r="K80" s="19"/>
      <c r="L80" s="13"/>
      <c r="M80" s="14"/>
      <c r="N80" s="14"/>
      <c r="O80" s="14"/>
      <c r="P80" s="14"/>
      <c r="Q80" s="14"/>
      <c r="R80" s="15"/>
      <c r="S80" s="23"/>
      <c r="T80" s="19"/>
      <c r="U80" s="13"/>
      <c r="V80" s="14"/>
      <c r="W80" s="14"/>
      <c r="X80" s="14"/>
      <c r="Y80" s="14"/>
      <c r="Z80" s="14"/>
      <c r="AA80" s="15"/>
      <c r="AB80" s="23"/>
      <c r="AC80" s="19"/>
      <c r="AD80" s="13"/>
      <c r="AE80" s="14"/>
      <c r="AF80" s="14"/>
      <c r="AG80" s="14"/>
      <c r="AH80" s="14"/>
      <c r="AI80" s="14"/>
      <c r="AJ80" s="15"/>
      <c r="AK80" s="23"/>
      <c r="AL80" s="19"/>
      <c r="AM80" s="13"/>
      <c r="AN80" s="14"/>
      <c r="AO80" s="14"/>
      <c r="AP80" s="14"/>
      <c r="AQ80" s="14"/>
      <c r="AR80" s="14"/>
      <c r="AS80" s="15"/>
      <c r="AT80" s="23"/>
      <c r="AU80" s="23"/>
      <c r="AV80" s="23"/>
      <c r="AW80" s="23"/>
      <c r="AX80" s="23"/>
      <c r="AY80" s="23"/>
      <c r="AZ80" s="23"/>
    </row>
    <row r="81" spans="1:52" ht="10.5" customHeight="1" thickBot="1" x14ac:dyDescent="0.3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</row>
    <row r="82" spans="1:52" ht="15.75" thickBot="1" x14ac:dyDescent="0.3">
      <c r="A82" s="23"/>
      <c r="B82" s="12">
        <v>11</v>
      </c>
      <c r="C82" s="20" t="s">
        <v>89</v>
      </c>
      <c r="D82" s="17" t="s">
        <v>90</v>
      </c>
      <c r="E82" s="21" t="s">
        <v>91</v>
      </c>
      <c r="F82" s="17" t="s">
        <v>92</v>
      </c>
      <c r="G82" s="21" t="s">
        <v>93</v>
      </c>
      <c r="H82" s="17" t="s">
        <v>94</v>
      </c>
      <c r="I82" s="22" t="s">
        <v>95</v>
      </c>
      <c r="J82" s="23"/>
      <c r="K82" s="12">
        <v>22</v>
      </c>
      <c r="L82" s="20" t="s">
        <v>89</v>
      </c>
      <c r="M82" s="17" t="s">
        <v>90</v>
      </c>
      <c r="N82" s="21" t="s">
        <v>91</v>
      </c>
      <c r="O82" s="17" t="s">
        <v>92</v>
      </c>
      <c r="P82" s="21" t="s">
        <v>93</v>
      </c>
      <c r="Q82" s="17" t="s">
        <v>94</v>
      </c>
      <c r="R82" s="22" t="s">
        <v>95</v>
      </c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</row>
    <row r="83" spans="1:52" ht="10.5" customHeight="1" thickBot="1" x14ac:dyDescent="0.3">
      <c r="A83" s="23"/>
      <c r="B83" s="16" t="s">
        <v>20</v>
      </c>
      <c r="C83" s="70">
        <f>IFERROR( IF((DILU!$F$9=$B$82),(DILU!$J$8),0),0)</f>
        <v>0</v>
      </c>
      <c r="D83" s="70">
        <f>IFERROR( IF((LUMA!$F$9=$B$82),(LUMA!$J$8),0),0)</f>
        <v>0</v>
      </c>
      <c r="E83" s="70">
        <f>IFERROR( IF((MAME!$F$9=$B$82),(MAME!$J$8),0),0)</f>
        <v>0</v>
      </c>
      <c r="F83" s="70">
        <f>IFERROR( IF((MEJE!$F$9=$B$82),(MEJE!$J$8),0),0)</f>
        <v>0</v>
      </c>
      <c r="G83" s="70">
        <f>IFERROR( IF((JEVE!$F$9=$B$82),(JEVE!$J$8),0),0)</f>
        <v>0</v>
      </c>
      <c r="H83" s="70">
        <f>IFERROR( IF((VESA!$F$9=$B$82),(VESA!$J$8),0),0)</f>
        <v>0</v>
      </c>
      <c r="I83" s="70">
        <f>IFERROR( IF((SADI!$F$9=$B$82),(SADI!$J$8),0),0)</f>
        <v>0.2</v>
      </c>
      <c r="J83" s="23"/>
      <c r="K83" s="16" t="s">
        <v>20</v>
      </c>
      <c r="L83" s="70">
        <f>IFERROR( IF((DILU!$F$9=$K$82),(DILU!$J$8),0),0)</f>
        <v>0</v>
      </c>
      <c r="M83" s="70">
        <f>IFERROR( IF((LUMA!$F$9=$K$82),(LUMA!$J$8),0),0)</f>
        <v>0</v>
      </c>
      <c r="N83" s="70">
        <f>IFERROR( IF((MAME!$F$9=$K$82),(MAME!$J$8),0),0)</f>
        <v>0</v>
      </c>
      <c r="O83" s="70">
        <f>IFERROR( IF((MEJE!$F$9=$K$82),(MEJE!$J$8),0),0)</f>
        <v>0</v>
      </c>
      <c r="P83" s="70">
        <f>IFERROR( IF((JEVE!$F$9=$K$82),(JEVE!$J$8),0),0)</f>
        <v>0</v>
      </c>
      <c r="Q83" s="70">
        <f>IFERROR( IF((VESA!$F$9=$K$82),(VESA!$J$8),0),0)</f>
        <v>0</v>
      </c>
      <c r="R83" s="70">
        <f>IFERROR( IF((SADI!$F$9=$K$82),(SADI!$J$8),0),0)</f>
        <v>0</v>
      </c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</row>
    <row r="84" spans="1:52" ht="10.5" customHeight="1" thickBot="1" x14ac:dyDescent="0.3">
      <c r="A84" s="23"/>
      <c r="B84" s="17" t="s">
        <v>85</v>
      </c>
      <c r="C84" s="70">
        <f>IFERROR( IF((DILU!$F$9=$B$82),(DILU!$J$9),0),0)</f>
        <v>0</v>
      </c>
      <c r="D84" s="70">
        <f>IFERROR( IF((LUMA!$F$9=$B$82),(LUMA!$J$9),0),0)</f>
        <v>0</v>
      </c>
      <c r="E84" s="70">
        <f>IFERROR( IF((MAME!$F$9=$B$82),(MAME!$J$9),0),0)</f>
        <v>0</v>
      </c>
      <c r="F84" s="70">
        <f>IFERROR( IF((MEJE!$F$9=$B$82),(MEJE!$J$9),0),0)</f>
        <v>0</v>
      </c>
      <c r="G84" s="70">
        <f>IFERROR( IF((JEVE!$F$9=$B$82),(JEVE!$J$9),0),0)</f>
        <v>0</v>
      </c>
      <c r="H84" s="70">
        <f>IFERROR( IF((VESA!$F$9=$B$82),(VESA!$J$9),0),0)</f>
        <v>0</v>
      </c>
      <c r="I84" s="70">
        <f>IFERROR( IF((SADI!$F$9=$B$82),(SADI!$J$9),0),0)</f>
        <v>0.2</v>
      </c>
      <c r="J84" s="23"/>
      <c r="K84" s="17" t="s">
        <v>85</v>
      </c>
      <c r="L84" s="70">
        <f>IFERROR( IF((DILU!$F$9=$K$82),(DILU!$J$9),0),0)</f>
        <v>0</v>
      </c>
      <c r="M84" s="70">
        <f>IFERROR( IF((LUMA!$F$9=$K$82),(LUMA!$J$9),0),0)</f>
        <v>0</v>
      </c>
      <c r="N84" s="70">
        <f>IFERROR( IF((MAME!$F$9=$K$82),(MAME!$J$9),0),0)</f>
        <v>0</v>
      </c>
      <c r="O84" s="70">
        <f>IFERROR( IF((MEJE!$F$9=$K$82),(MEJE!$J$9),0),0)</f>
        <v>0</v>
      </c>
      <c r="P84" s="70">
        <f>IFERROR( IF((JEVE!$F$9=$K$82),(JEVE!$J$9),0),0)</f>
        <v>0</v>
      </c>
      <c r="Q84" s="70">
        <f>IFERROR( IF((VESA!$F$9=$K$82),(VESA!$J$9),0),0)</f>
        <v>0</v>
      </c>
      <c r="R84" s="70">
        <f>IFERROR( IF((SADI!$F$9=$K$82),(SADI!$J$9),0),0)</f>
        <v>0</v>
      </c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</row>
    <row r="85" spans="1:52" ht="10.5" customHeight="1" thickBot="1" x14ac:dyDescent="0.3">
      <c r="A85" s="23"/>
      <c r="B85" s="18" t="s">
        <v>86</v>
      </c>
      <c r="C85" s="70">
        <f>IFERROR( IF((DILU!$F$9=$B$82),(DILU!$J$10),0),0)</f>
        <v>0</v>
      </c>
      <c r="D85" s="70">
        <f>IFERROR( IF((LUMA!$F$9=$B$82),(LUMA!$J$10),0),0)</f>
        <v>0</v>
      </c>
      <c r="E85" s="70">
        <f>IFERROR( IF((MAME!$F$9=$B$82),(MAME!$J$10),0),0)</f>
        <v>0</v>
      </c>
      <c r="F85" s="70">
        <f>IFERROR( IF((MEJE!$F$9=$B$82),(MEJE!$J$10),0),0)</f>
        <v>0</v>
      </c>
      <c r="G85" s="70">
        <f>IFERROR( IF((JEVE!$F$9=$B$82),(JEVE!$J$10),0),0)</f>
        <v>0</v>
      </c>
      <c r="H85" s="70">
        <f>IFERROR( IF((VESA!$F$9=$B$82),(VESA!$J$10),0),0)</f>
        <v>0</v>
      </c>
      <c r="I85" s="70">
        <f>IFERROR( IF((SADI!$F$9=$B$82),(SADI!$J$10),0),0)</f>
        <v>0.4</v>
      </c>
      <c r="J85" s="23"/>
      <c r="K85" s="18" t="s">
        <v>86</v>
      </c>
      <c r="L85" s="70">
        <f>IFERROR( IF((DILU!$F$9=$K$82),(DILU!$J$10),0),0)</f>
        <v>0</v>
      </c>
      <c r="M85" s="70">
        <f>IFERROR( IF((LUMA!$F$9=$K$82),(LUMA!$J$10),0),0)</f>
        <v>0</v>
      </c>
      <c r="N85" s="70">
        <f>IFERROR( IF((MAME!$F$9=$K$82),(MAME!$J$10),0),0)</f>
        <v>0</v>
      </c>
      <c r="O85" s="70">
        <f>IFERROR( IF((MEJE!$F$9=$K$82),(MEJE!$J$10),0),0)</f>
        <v>0</v>
      </c>
      <c r="P85" s="70">
        <f>IFERROR( IF((JEVE!$F$9=$K$82),(JEVE!$J$10),0),0)</f>
        <v>0</v>
      </c>
      <c r="Q85" s="70">
        <f>IFERROR( IF((VESA!$F$9=$K$82),(VESA!$J$10),0),0)</f>
        <v>0</v>
      </c>
      <c r="R85" s="70">
        <f>IFERROR( IF((SADI!$F$9=$K$82),(SADI!$J$10),0),0)</f>
        <v>0</v>
      </c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</row>
    <row r="86" spans="1:52" ht="10.5" customHeight="1" thickBot="1" x14ac:dyDescent="0.3">
      <c r="A86" s="23"/>
      <c r="B86" s="17" t="s">
        <v>87</v>
      </c>
      <c r="C86" s="70">
        <f>IFERROR( IF((DILU!$F$9=$B$82),(DILU!$J$11),0),0)</f>
        <v>0</v>
      </c>
      <c r="D86" s="70">
        <f>IFERROR( IF((LUMA!$F$9=$B$82),(LUMA!$J$11),0),0)</f>
        <v>0</v>
      </c>
      <c r="E86" s="70">
        <f>IFERROR( IF((MAME!$F$9=$B$82),(MAME!$J$11),0),0)</f>
        <v>0</v>
      </c>
      <c r="F86" s="70">
        <f>IFERROR( IF((MEJE!$F$9=$B$82),(MEJE!$J$11),0),0)</f>
        <v>0</v>
      </c>
      <c r="G86" s="70">
        <f>IFERROR( IF((JEVE!$F$9=$B$82),(JEVE!$J$11),0),0)</f>
        <v>0</v>
      </c>
      <c r="H86" s="70">
        <f>IFERROR( IF((VESA!$F$9=$B$82),(VESA!$J$11),0),0)</f>
        <v>0</v>
      </c>
      <c r="I86" s="70" t="str">
        <f>IFERROR( IF((SADI!$F$9=$B$82),(SADI!$J$11),0),0)</f>
        <v/>
      </c>
      <c r="J86" s="23"/>
      <c r="K86" s="17" t="s">
        <v>87</v>
      </c>
      <c r="L86" s="70">
        <f>IFERROR( IF((DILU!$F$9=$K$82),(DILU!$J$11),0),0)</f>
        <v>0</v>
      </c>
      <c r="M86" s="70">
        <f>IFERROR( IF((LUMA!$F$9=$K$82),(LUMA!$J$11),0),0)</f>
        <v>0</v>
      </c>
      <c r="N86" s="70">
        <f>IFERROR( IF((MAME!$F$9=$K$82),(MAME!$J$11),0),0)</f>
        <v>0</v>
      </c>
      <c r="O86" s="70">
        <f>IFERROR( IF((MEJE!$F$9=$K$82),(MEJE!$J$11),0),0)</f>
        <v>0</v>
      </c>
      <c r="P86" s="70">
        <f>IFERROR( IF((JEVE!$F$9=$K$82),(JEVE!$J$11),0),0)</f>
        <v>0</v>
      </c>
      <c r="Q86" s="70">
        <f>IFERROR( IF((VESA!$F$9=$K$82),(VESA!$J$11),0),0)</f>
        <v>0</v>
      </c>
      <c r="R86" s="70">
        <f>IFERROR( IF((SADI!$F$9=$K$82),(SADI!$J$11),0),0)</f>
        <v>0</v>
      </c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</row>
    <row r="87" spans="1:52" ht="10.5" customHeight="1" thickBot="1" x14ac:dyDescent="0.3">
      <c r="A87" s="23"/>
      <c r="B87" s="17" t="s">
        <v>88</v>
      </c>
      <c r="C87" s="70">
        <f>IFERROR( IF((DILU!$F$9=$B$82),(DILU!$J$12),0),0)</f>
        <v>0</v>
      </c>
      <c r="D87" s="70">
        <f>IFERROR( IF((LUMA!$F$9=$B$82),(LUMA!$J$12),0),0)</f>
        <v>0</v>
      </c>
      <c r="E87" s="70">
        <f>IFERROR( IF((MAME!$F$9=$B$82),(MAME!$J$12),0),0)</f>
        <v>0</v>
      </c>
      <c r="F87" s="70">
        <f>IFERROR( IF((MEJE!$F$9=$B$82),(MEJE!$J$12),0),0)</f>
        <v>0</v>
      </c>
      <c r="G87" s="70">
        <f>IFERROR( IF((JEVE!$F$9=$B$82),(JEVE!$J$12),0),0)</f>
        <v>0</v>
      </c>
      <c r="H87" s="70">
        <f>IFERROR( IF((VESA!$F$9=$B$82),(VESA!$J$12),0),0)</f>
        <v>0</v>
      </c>
      <c r="I87" s="70">
        <f>IFERROR( IF((SADI!$F$9=$B$82),(SADI!$J$12),0),0)</f>
        <v>0.2</v>
      </c>
      <c r="J87" s="23"/>
      <c r="K87" s="17" t="s">
        <v>88</v>
      </c>
      <c r="L87" s="70">
        <f>IFERROR( IF((DILU!$F$9=$K$82),(DILU!$J$12),0),0)</f>
        <v>0</v>
      </c>
      <c r="M87" s="70">
        <f>IFERROR( IF((LUMA!$F$9=$K$82),(LUMA!$J$12),0),0)</f>
        <v>0</v>
      </c>
      <c r="N87" s="70">
        <f>IFERROR( IF((MAME!$F$9=$K$82),(MAME!$J$12),0),0)</f>
        <v>0</v>
      </c>
      <c r="O87" s="70">
        <f>IFERROR( IF((MEJE!$F$9=$K$82),(MEJE!$J$12),0),0)</f>
        <v>0</v>
      </c>
      <c r="P87" s="70">
        <f>IFERROR( IF((JEVE!$F$9=$K$82),(JEVE!$J$12),0),0)</f>
        <v>0</v>
      </c>
      <c r="Q87" s="70">
        <f>IFERROR( IF((VESA!$F$9=$K$82),(VESA!$J$12),0),0)</f>
        <v>0</v>
      </c>
      <c r="R87" s="70">
        <f>IFERROR( IF((SADI!$F$9=$K$82),(SADI!$J$12),0),0)</f>
        <v>0</v>
      </c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</row>
    <row r="88" spans="1:52" ht="10.5" customHeight="1" thickBot="1" x14ac:dyDescent="0.3">
      <c r="A88" s="23"/>
      <c r="B88" s="19"/>
      <c r="C88" s="13"/>
      <c r="D88" s="14"/>
      <c r="E88" s="14"/>
      <c r="F88" s="14"/>
      <c r="G88" s="14"/>
      <c r="H88" s="14"/>
      <c r="I88" s="15"/>
      <c r="J88" s="23"/>
      <c r="K88" s="19"/>
      <c r="L88" s="13"/>
      <c r="M88" s="14"/>
      <c r="N88" s="14"/>
      <c r="O88" s="14"/>
      <c r="P88" s="14"/>
      <c r="Q88" s="14"/>
      <c r="R88" s="15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</row>
    <row r="89" spans="1:52" ht="10.5" customHeight="1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</row>
    <row r="90" spans="1:52" s="24" customFormat="1" ht="10.5" customHeight="1" x14ac:dyDescent="0.25"/>
    <row r="91" spans="1:52" s="24" customFormat="1" ht="10.5" customHeight="1" x14ac:dyDescent="0.25"/>
    <row r="99" spans="32:32" ht="10.5" customHeight="1" x14ac:dyDescent="0.25">
      <c r="AF99" s="24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P44"/>
  <sheetViews>
    <sheetView workbookViewId="0">
      <selection activeCell="C14" sqref="C14"/>
    </sheetView>
  </sheetViews>
  <sheetFormatPr baseColWidth="10" defaultRowHeight="15" x14ac:dyDescent="0.25"/>
  <cols>
    <col min="2" max="2" width="20.85546875" customWidth="1"/>
    <col min="11" max="11" width="13.28515625" customWidth="1"/>
    <col min="13" max="13" width="13.28515625" customWidth="1"/>
    <col min="14" max="14" width="12.5703125" customWidth="1"/>
    <col min="15" max="15" width="11.5703125" customWidth="1"/>
    <col min="16" max="16" width="17.85546875" customWidth="1"/>
  </cols>
  <sheetData>
    <row r="3" spans="1:16" ht="15.75" thickBot="1" x14ac:dyDescent="0.3">
      <c r="B3" t="s">
        <v>29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  <c r="J3" t="s">
        <v>13</v>
      </c>
      <c r="K3" t="s">
        <v>14</v>
      </c>
      <c r="L3" t="s">
        <v>15</v>
      </c>
      <c r="M3" t="s">
        <v>16</v>
      </c>
      <c r="N3" t="s">
        <v>17</v>
      </c>
      <c r="O3" t="s">
        <v>28</v>
      </c>
      <c r="P3" t="s">
        <v>27</v>
      </c>
    </row>
    <row r="4" spans="1:16" ht="15.75" x14ac:dyDescent="0.25">
      <c r="A4" s="6" t="s">
        <v>18</v>
      </c>
      <c r="B4" t="s">
        <v>4</v>
      </c>
    </row>
    <row r="5" spans="1:16" ht="15.75" x14ac:dyDescent="0.25">
      <c r="A5" s="7" t="s">
        <v>19</v>
      </c>
      <c r="B5" t="s">
        <v>2</v>
      </c>
    </row>
    <row r="6" spans="1:16" ht="15.75" x14ac:dyDescent="0.25">
      <c r="A6" s="7" t="s">
        <v>20</v>
      </c>
      <c r="B6" t="s">
        <v>5</v>
      </c>
    </row>
    <row r="7" spans="1:16" ht="15.75" x14ac:dyDescent="0.25">
      <c r="A7" s="7" t="s">
        <v>21</v>
      </c>
      <c r="B7" t="s">
        <v>24</v>
      </c>
    </row>
    <row r="8" spans="1:16" ht="15.75" x14ac:dyDescent="0.25">
      <c r="A8" s="7" t="s">
        <v>20</v>
      </c>
      <c r="B8" t="s">
        <v>25</v>
      </c>
    </row>
    <row r="9" spans="1:16" ht="15.75" x14ac:dyDescent="0.25">
      <c r="A9" s="7" t="s">
        <v>22</v>
      </c>
    </row>
    <row r="10" spans="1:16" ht="16.5" thickBot="1" x14ac:dyDescent="0.3">
      <c r="A10" s="8" t="s">
        <v>23</v>
      </c>
      <c r="B10" t="s">
        <v>26</v>
      </c>
    </row>
    <row r="13" spans="1:16" x14ac:dyDescent="0.25">
      <c r="C13" t="s">
        <v>32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  <c r="M13" t="s">
        <v>42</v>
      </c>
      <c r="N13" t="s">
        <v>43</v>
      </c>
      <c r="O13" t="s">
        <v>44</v>
      </c>
      <c r="P13" t="s">
        <v>45</v>
      </c>
    </row>
    <row r="14" spans="1:16" x14ac:dyDescent="0.25">
      <c r="B14" s="3" t="s">
        <v>4</v>
      </c>
      <c r="C14" s="2">
        <f>AVERAGEA(STAT!C3,STAT!D3,STAT!E3,STAT!F3,STAT!G3,STAT!H3,STAT!I3)</f>
        <v>0</v>
      </c>
    </row>
    <row r="15" spans="1:16" x14ac:dyDescent="0.25">
      <c r="B15" s="4" t="s">
        <v>2</v>
      </c>
    </row>
    <row r="16" spans="1:16" x14ac:dyDescent="0.25">
      <c r="B16" s="3" t="s">
        <v>5</v>
      </c>
    </row>
    <row r="17" spans="2:16" x14ac:dyDescent="0.25">
      <c r="B17" s="4" t="s">
        <v>24</v>
      </c>
    </row>
    <row r="18" spans="2:16" x14ac:dyDescent="0.25">
      <c r="B18" s="3" t="s">
        <v>25</v>
      </c>
    </row>
    <row r="19" spans="2:16" x14ac:dyDescent="0.25">
      <c r="B19" s="4"/>
    </row>
    <row r="20" spans="2:16" ht="15.75" thickBot="1" x14ac:dyDescent="0.3">
      <c r="B20" s="5" t="s">
        <v>31</v>
      </c>
    </row>
    <row r="21" spans="2:16" x14ac:dyDescent="0.25">
      <c r="C21" t="s">
        <v>46</v>
      </c>
      <c r="D21" t="s">
        <v>47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t="s">
        <v>53</v>
      </c>
      <c r="K21" t="s">
        <v>54</v>
      </c>
      <c r="L21" t="s">
        <v>55</v>
      </c>
      <c r="M21" t="s">
        <v>56</v>
      </c>
      <c r="N21" t="s">
        <v>57</v>
      </c>
      <c r="O21" t="s">
        <v>58</v>
      </c>
      <c r="P21" t="s">
        <v>59</v>
      </c>
    </row>
    <row r="22" spans="2:16" x14ac:dyDescent="0.25">
      <c r="B22" s="3" t="s">
        <v>4</v>
      </c>
    </row>
    <row r="23" spans="2:16" x14ac:dyDescent="0.25">
      <c r="B23" s="4" t="s">
        <v>2</v>
      </c>
    </row>
    <row r="24" spans="2:16" x14ac:dyDescent="0.25">
      <c r="B24" s="3" t="s">
        <v>5</v>
      </c>
    </row>
    <row r="25" spans="2:16" x14ac:dyDescent="0.25">
      <c r="B25" s="4" t="s">
        <v>24</v>
      </c>
    </row>
    <row r="26" spans="2:16" x14ac:dyDescent="0.25">
      <c r="B26" s="3" t="s">
        <v>25</v>
      </c>
    </row>
    <row r="27" spans="2:16" x14ac:dyDescent="0.25">
      <c r="B27" s="4"/>
    </row>
    <row r="28" spans="2:16" ht="15.75" thickBot="1" x14ac:dyDescent="0.3">
      <c r="B28" s="5" t="s">
        <v>31</v>
      </c>
    </row>
    <row r="29" spans="2:16" x14ac:dyDescent="0.25">
      <c r="C29" t="s">
        <v>60</v>
      </c>
      <c r="D29" t="s">
        <v>61</v>
      </c>
      <c r="E29" t="s">
        <v>62</v>
      </c>
      <c r="F29" t="s">
        <v>63</v>
      </c>
      <c r="G29" t="s">
        <v>64</v>
      </c>
      <c r="H29" t="s">
        <v>65</v>
      </c>
      <c r="I29" t="s">
        <v>66</v>
      </c>
      <c r="J29" t="s">
        <v>67</v>
      </c>
      <c r="K29" t="s">
        <v>68</v>
      </c>
      <c r="L29" t="s">
        <v>69</v>
      </c>
      <c r="M29" t="s">
        <v>70</v>
      </c>
      <c r="N29" t="s">
        <v>71</v>
      </c>
      <c r="O29" t="s">
        <v>72</v>
      </c>
      <c r="P29" t="s">
        <v>73</v>
      </c>
    </row>
    <row r="30" spans="2:16" x14ac:dyDescent="0.25">
      <c r="B30" s="3" t="s">
        <v>4</v>
      </c>
    </row>
    <row r="31" spans="2:16" x14ac:dyDescent="0.25">
      <c r="B31" s="4" t="s">
        <v>2</v>
      </c>
    </row>
    <row r="32" spans="2:16" x14ac:dyDescent="0.25">
      <c r="B32" s="3" t="s">
        <v>5</v>
      </c>
    </row>
    <row r="33" spans="2:12" x14ac:dyDescent="0.25">
      <c r="B33" s="4" t="s">
        <v>24</v>
      </c>
    </row>
    <row r="34" spans="2:12" x14ac:dyDescent="0.25">
      <c r="B34" s="3" t="s">
        <v>25</v>
      </c>
    </row>
    <row r="35" spans="2:12" x14ac:dyDescent="0.25">
      <c r="B35" s="4"/>
    </row>
    <row r="36" spans="2:12" ht="15.75" thickBot="1" x14ac:dyDescent="0.3">
      <c r="B36" s="5" t="s">
        <v>31</v>
      </c>
    </row>
    <row r="37" spans="2:12" x14ac:dyDescent="0.25">
      <c r="C37" t="s">
        <v>74</v>
      </c>
      <c r="D37" t="s">
        <v>75</v>
      </c>
      <c r="E37" t="s">
        <v>76</v>
      </c>
      <c r="F37" t="s">
        <v>77</v>
      </c>
      <c r="G37" t="s">
        <v>78</v>
      </c>
      <c r="H37" t="s">
        <v>79</v>
      </c>
      <c r="I37" t="s">
        <v>80</v>
      </c>
      <c r="J37" t="s">
        <v>81</v>
      </c>
      <c r="K37" t="s">
        <v>82</v>
      </c>
      <c r="L37" t="s">
        <v>83</v>
      </c>
    </row>
    <row r="38" spans="2:12" x14ac:dyDescent="0.25">
      <c r="B38" s="3" t="s">
        <v>4</v>
      </c>
    </row>
    <row r="39" spans="2:12" x14ac:dyDescent="0.25">
      <c r="B39" s="4" t="s">
        <v>2</v>
      </c>
    </row>
    <row r="40" spans="2:12" x14ac:dyDescent="0.25">
      <c r="B40" s="3" t="s">
        <v>5</v>
      </c>
    </row>
    <row r="41" spans="2:12" x14ac:dyDescent="0.25">
      <c r="B41" s="4" t="s">
        <v>24</v>
      </c>
    </row>
    <row r="42" spans="2:12" x14ac:dyDescent="0.25">
      <c r="B42" s="3" t="s">
        <v>25</v>
      </c>
    </row>
    <row r="43" spans="2:12" x14ac:dyDescent="0.25">
      <c r="B43" s="4"/>
    </row>
    <row r="44" spans="2:12" ht="15.75" thickBot="1" x14ac:dyDescent="0.3">
      <c r="B44" s="5" t="s">
        <v>31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B1:G92"/>
  <sheetViews>
    <sheetView workbookViewId="0">
      <selection activeCell="B3" sqref="B3:H11"/>
    </sheetView>
  </sheetViews>
  <sheetFormatPr baseColWidth="10" defaultRowHeight="15" x14ac:dyDescent="0.25"/>
  <cols>
    <col min="2" max="2" width="16" customWidth="1"/>
    <col min="3" max="3" width="22.5703125" customWidth="1"/>
    <col min="4" max="4" width="20.7109375" customWidth="1"/>
    <col min="5" max="5" width="35.85546875" customWidth="1"/>
    <col min="6" max="6" width="18.85546875" customWidth="1"/>
  </cols>
  <sheetData>
    <row r="1" spans="2:7" ht="15.75" thickBot="1" x14ac:dyDescent="0.3"/>
    <row r="2" spans="2:7" ht="34.5" thickBot="1" x14ac:dyDescent="0.55000000000000004">
      <c r="B2" s="89" t="s">
        <v>0</v>
      </c>
      <c r="C2" s="90"/>
      <c r="D2" s="90"/>
      <c r="E2" s="90"/>
      <c r="F2" s="91"/>
    </row>
    <row r="3" spans="2:7" ht="20.25" x14ac:dyDescent="0.25">
      <c r="B3" s="76"/>
      <c r="C3" s="76"/>
      <c r="D3" s="76"/>
      <c r="E3" s="77"/>
      <c r="F3" s="76"/>
    </row>
    <row r="4" spans="2:7" ht="20.25" x14ac:dyDescent="0.25">
      <c r="B4" s="78"/>
      <c r="C4" s="78"/>
      <c r="D4" s="78"/>
      <c r="E4" s="79"/>
      <c r="F4" s="78"/>
    </row>
    <row r="5" spans="2:7" ht="20.25" x14ac:dyDescent="0.25">
      <c r="B5" s="76"/>
      <c r="C5" s="76"/>
      <c r="D5" s="76"/>
      <c r="E5" s="77"/>
      <c r="F5" s="76"/>
    </row>
    <row r="6" spans="2:7" ht="20.25" x14ac:dyDescent="0.25">
      <c r="B6" s="78"/>
      <c r="C6" s="78"/>
      <c r="D6" s="78"/>
      <c r="E6" s="79"/>
      <c r="F6" s="78"/>
      <c r="G6" s="51"/>
    </row>
    <row r="7" spans="2:7" ht="20.25" x14ac:dyDescent="0.25">
      <c r="B7" s="76"/>
      <c r="C7" s="76"/>
      <c r="D7" s="76"/>
      <c r="E7" s="77"/>
      <c r="F7" s="76"/>
    </row>
    <row r="8" spans="2:7" ht="20.25" x14ac:dyDescent="0.25">
      <c r="B8" s="78"/>
      <c r="C8" s="78"/>
      <c r="D8" s="78"/>
      <c r="E8" s="79"/>
      <c r="F8" s="78"/>
    </row>
    <row r="9" spans="2:7" ht="20.25" x14ac:dyDescent="0.25">
      <c r="B9" s="76"/>
      <c r="C9" s="76"/>
      <c r="D9" s="76"/>
      <c r="E9" s="77"/>
      <c r="F9" s="76"/>
    </row>
    <row r="10" spans="2:7" ht="20.25" x14ac:dyDescent="0.25">
      <c r="B10" s="76"/>
      <c r="C10" s="76"/>
      <c r="D10" s="76"/>
      <c r="E10" s="77"/>
      <c r="F10" s="76"/>
    </row>
    <row r="11" spans="2:7" ht="20.25" x14ac:dyDescent="0.25">
      <c r="B11" s="78"/>
      <c r="C11" s="78"/>
      <c r="D11" s="78"/>
      <c r="E11" s="79"/>
      <c r="F11" s="78"/>
    </row>
    <row r="12" spans="2:7" ht="20.25" x14ac:dyDescent="0.25">
      <c r="B12" s="76"/>
      <c r="C12" s="76"/>
      <c r="D12" s="76"/>
      <c r="E12" s="77"/>
      <c r="F12" s="76"/>
    </row>
    <row r="13" spans="2:7" ht="20.25" x14ac:dyDescent="0.25">
      <c r="B13" s="78"/>
      <c r="C13" s="78"/>
      <c r="D13" s="78"/>
      <c r="E13" s="79"/>
      <c r="F13" s="78"/>
    </row>
    <row r="14" spans="2:7" ht="20.25" x14ac:dyDescent="0.25">
      <c r="B14" s="76"/>
      <c r="C14" s="76"/>
      <c r="D14" s="76"/>
      <c r="E14" s="77"/>
      <c r="F14" s="76"/>
    </row>
    <row r="15" spans="2:7" ht="20.25" x14ac:dyDescent="0.25">
      <c r="B15" s="78"/>
      <c r="C15" s="78"/>
      <c r="D15" s="78"/>
      <c r="E15" s="79"/>
      <c r="F15" s="78"/>
    </row>
    <row r="16" spans="2:7" ht="20.25" x14ac:dyDescent="0.25">
      <c r="B16" s="76"/>
      <c r="C16" s="76"/>
      <c r="D16" s="76"/>
      <c r="E16" s="77"/>
      <c r="F16" s="76"/>
    </row>
    <row r="17" spans="2:6" ht="20.25" x14ac:dyDescent="0.25">
      <c r="B17" s="78"/>
      <c r="C17" s="78"/>
      <c r="D17" s="78"/>
      <c r="E17" s="79"/>
      <c r="F17" s="78"/>
    </row>
    <row r="18" spans="2:6" ht="20.25" x14ac:dyDescent="0.25">
      <c r="B18" s="76"/>
      <c r="C18" s="76"/>
      <c r="D18" s="76"/>
      <c r="E18" s="77"/>
      <c r="F18" s="76"/>
    </row>
    <row r="19" spans="2:6" ht="20.25" x14ac:dyDescent="0.25">
      <c r="B19" s="78"/>
      <c r="C19" s="78"/>
      <c r="D19" s="78"/>
      <c r="E19" s="79"/>
      <c r="F19" s="78"/>
    </row>
    <row r="20" spans="2:6" ht="20.25" x14ac:dyDescent="0.25">
      <c r="B20" s="76"/>
      <c r="C20" s="76"/>
      <c r="D20" s="76"/>
      <c r="E20" s="77"/>
      <c r="F20" s="76"/>
    </row>
    <row r="21" spans="2:6" ht="20.25" x14ac:dyDescent="0.25">
      <c r="B21" s="78"/>
      <c r="C21" s="78"/>
      <c r="D21" s="78"/>
      <c r="E21" s="79"/>
      <c r="F21" s="78"/>
    </row>
    <row r="22" spans="2:6" ht="20.25" x14ac:dyDescent="0.25">
      <c r="B22" s="76"/>
      <c r="C22" s="76"/>
      <c r="D22" s="76"/>
      <c r="E22" s="77"/>
      <c r="F22" s="76"/>
    </row>
    <row r="23" spans="2:6" ht="20.25" x14ac:dyDescent="0.25">
      <c r="B23" s="78"/>
      <c r="C23" s="78"/>
      <c r="D23" s="78"/>
      <c r="E23" s="79"/>
      <c r="F23" s="78"/>
    </row>
    <row r="24" spans="2:6" ht="20.25" x14ac:dyDescent="0.25">
      <c r="B24" s="76"/>
      <c r="C24" s="76"/>
      <c r="D24" s="76"/>
      <c r="E24" s="77"/>
      <c r="F24" s="76"/>
    </row>
    <row r="25" spans="2:6" ht="20.25" x14ac:dyDescent="0.25">
      <c r="B25" s="78"/>
      <c r="C25" s="78"/>
      <c r="D25" s="78"/>
      <c r="E25" s="79"/>
      <c r="F25" s="78"/>
    </row>
    <row r="26" spans="2:6" ht="20.25" x14ac:dyDescent="0.25">
      <c r="B26" s="76"/>
      <c r="C26" s="76"/>
      <c r="D26" s="76"/>
      <c r="E26" s="77"/>
      <c r="F26" s="76"/>
    </row>
    <row r="27" spans="2:6" ht="20.25" x14ac:dyDescent="0.25">
      <c r="B27" s="78"/>
      <c r="C27" s="78"/>
      <c r="D27" s="78"/>
      <c r="E27" s="79"/>
      <c r="F27" s="78"/>
    </row>
    <row r="28" spans="2:6" ht="20.25" x14ac:dyDescent="0.25">
      <c r="B28" s="76"/>
      <c r="C28" s="76"/>
      <c r="D28" s="76"/>
      <c r="E28" s="77"/>
      <c r="F28" s="76"/>
    </row>
    <row r="29" spans="2:6" ht="20.25" x14ac:dyDescent="0.25">
      <c r="B29" s="78"/>
      <c r="C29" s="78"/>
      <c r="D29" s="78"/>
      <c r="E29" s="79"/>
      <c r="F29" s="78"/>
    </row>
    <row r="30" spans="2:6" ht="20.25" x14ac:dyDescent="0.25">
      <c r="B30" s="76"/>
      <c r="C30" s="76"/>
      <c r="D30" s="76"/>
      <c r="E30" s="77"/>
      <c r="F30" s="76"/>
    </row>
    <row r="31" spans="2:6" ht="20.25" x14ac:dyDescent="0.25">
      <c r="B31" s="78"/>
      <c r="C31" s="78"/>
      <c r="D31" s="78"/>
      <c r="E31" s="79"/>
      <c r="F31" s="78"/>
    </row>
    <row r="32" spans="2:6" ht="20.25" x14ac:dyDescent="0.25">
      <c r="B32" s="76"/>
      <c r="C32" s="76"/>
      <c r="D32" s="76"/>
      <c r="E32" s="77"/>
      <c r="F32" s="76"/>
    </row>
    <row r="33" spans="2:6" ht="20.25" x14ac:dyDescent="0.25">
      <c r="B33" s="78"/>
      <c r="C33" s="78"/>
      <c r="D33" s="78"/>
      <c r="E33" s="79"/>
      <c r="F33" s="78"/>
    </row>
    <row r="34" spans="2:6" ht="20.25" x14ac:dyDescent="0.25">
      <c r="B34" s="76"/>
      <c r="C34" s="76"/>
      <c r="D34" s="76"/>
      <c r="E34" s="77"/>
      <c r="F34" s="76"/>
    </row>
    <row r="35" spans="2:6" ht="20.25" x14ac:dyDescent="0.25">
      <c r="B35" s="78"/>
      <c r="C35" s="78"/>
      <c r="D35" s="78"/>
      <c r="E35" s="79"/>
      <c r="F35" s="78"/>
    </row>
    <row r="36" spans="2:6" ht="20.25" x14ac:dyDescent="0.25">
      <c r="B36" s="76"/>
      <c r="C36" s="76"/>
      <c r="D36" s="76"/>
      <c r="E36" s="77"/>
      <c r="F36" s="76"/>
    </row>
    <row r="37" spans="2:6" ht="20.25" x14ac:dyDescent="0.25">
      <c r="B37" s="78"/>
      <c r="C37" s="78"/>
      <c r="D37" s="78"/>
      <c r="E37" s="79"/>
      <c r="F37" s="78"/>
    </row>
    <row r="38" spans="2:6" ht="20.25" x14ac:dyDescent="0.25">
      <c r="B38" s="76"/>
      <c r="C38" s="76"/>
      <c r="D38" s="76"/>
      <c r="E38" s="77"/>
      <c r="F38" s="76"/>
    </row>
    <row r="39" spans="2:6" ht="20.25" x14ac:dyDescent="0.25">
      <c r="B39" s="78"/>
      <c r="C39" s="78"/>
      <c r="D39" s="78"/>
      <c r="E39" s="79"/>
      <c r="F39" s="78"/>
    </row>
    <row r="40" spans="2:6" ht="20.25" x14ac:dyDescent="0.25">
      <c r="B40" s="76"/>
      <c r="C40" s="76"/>
      <c r="D40" s="76"/>
      <c r="E40" s="77"/>
      <c r="F40" s="76"/>
    </row>
    <row r="41" spans="2:6" ht="20.25" x14ac:dyDescent="0.25">
      <c r="B41" s="78"/>
      <c r="C41" s="78"/>
      <c r="D41" s="78"/>
      <c r="E41" s="79"/>
      <c r="F41" s="78"/>
    </row>
    <row r="42" spans="2:6" ht="20.25" x14ac:dyDescent="0.25">
      <c r="B42" s="76"/>
      <c r="C42" s="76"/>
      <c r="D42" s="76"/>
      <c r="E42" s="77"/>
      <c r="F42" s="76"/>
    </row>
    <row r="43" spans="2:6" ht="20.25" x14ac:dyDescent="0.25">
      <c r="B43" s="78"/>
      <c r="C43" s="78"/>
      <c r="D43" s="78"/>
      <c r="E43" s="79"/>
      <c r="F43" s="78"/>
    </row>
    <row r="44" spans="2:6" ht="20.25" x14ac:dyDescent="0.25">
      <c r="B44" s="76"/>
      <c r="C44" s="76"/>
      <c r="D44" s="76"/>
      <c r="E44" s="77"/>
      <c r="F44" s="76"/>
    </row>
    <row r="45" spans="2:6" ht="20.25" x14ac:dyDescent="0.25">
      <c r="B45" s="78"/>
      <c r="C45" s="78"/>
      <c r="D45" s="78"/>
      <c r="E45" s="79"/>
      <c r="F45" s="78"/>
    </row>
    <row r="46" spans="2:6" ht="20.25" x14ac:dyDescent="0.25">
      <c r="B46" s="76"/>
      <c r="C46" s="76"/>
      <c r="D46" s="76"/>
      <c r="E46" s="77"/>
      <c r="F46" s="76"/>
    </row>
    <row r="47" spans="2:6" ht="20.25" x14ac:dyDescent="0.25">
      <c r="B47" s="78"/>
      <c r="C47" s="78"/>
      <c r="D47" s="78"/>
      <c r="E47" s="79"/>
      <c r="F47" s="78"/>
    </row>
    <row r="48" spans="2:6" ht="20.25" x14ac:dyDescent="0.25">
      <c r="B48" s="76"/>
      <c r="C48" s="76"/>
      <c r="D48" s="76"/>
      <c r="E48" s="77"/>
      <c r="F48" s="76"/>
    </row>
    <row r="49" spans="2:6" ht="20.25" x14ac:dyDescent="0.25">
      <c r="B49" s="78"/>
      <c r="C49" s="78"/>
      <c r="D49" s="78"/>
      <c r="E49" s="79"/>
      <c r="F49" s="78"/>
    </row>
    <row r="50" spans="2:6" ht="20.25" x14ac:dyDescent="0.25">
      <c r="B50" s="76"/>
      <c r="C50" s="76"/>
      <c r="D50" s="76"/>
      <c r="E50" s="77"/>
      <c r="F50" s="76"/>
    </row>
    <row r="51" spans="2:6" ht="20.25" x14ac:dyDescent="0.25">
      <c r="B51" s="78"/>
      <c r="C51" s="78"/>
      <c r="D51" s="78"/>
      <c r="E51" s="79"/>
      <c r="F51" s="78"/>
    </row>
    <row r="52" spans="2:6" ht="20.25" x14ac:dyDescent="0.25">
      <c r="B52" s="76"/>
      <c r="C52" s="76"/>
      <c r="D52" s="76"/>
      <c r="E52" s="77"/>
      <c r="F52" s="76"/>
    </row>
    <row r="53" spans="2:6" ht="20.25" x14ac:dyDescent="0.25">
      <c r="B53" s="78"/>
      <c r="C53" s="78"/>
      <c r="D53" s="78"/>
      <c r="E53" s="79"/>
      <c r="F53" s="78"/>
    </row>
    <row r="54" spans="2:6" ht="20.25" x14ac:dyDescent="0.25">
      <c r="B54" s="76"/>
      <c r="C54" s="80"/>
      <c r="D54" s="76"/>
      <c r="E54" s="81"/>
      <c r="F54" s="76"/>
    </row>
    <row r="55" spans="2:6" ht="20.25" x14ac:dyDescent="0.25">
      <c r="B55" s="78"/>
      <c r="C55" s="78"/>
      <c r="D55" s="78"/>
      <c r="E55" s="79"/>
      <c r="F55" s="78"/>
    </row>
    <row r="56" spans="2:6" ht="20.25" x14ac:dyDescent="0.25">
      <c r="B56" s="69"/>
      <c r="C56" s="69"/>
      <c r="D56" s="69"/>
      <c r="E56" s="69"/>
      <c r="F56" s="69"/>
    </row>
    <row r="57" spans="2:6" x14ac:dyDescent="0.25">
      <c r="B57" s="51"/>
      <c r="C57" s="51"/>
      <c r="D57" s="51"/>
      <c r="E57" s="51"/>
      <c r="F57" s="52"/>
    </row>
    <row r="58" spans="2:6" x14ac:dyDescent="0.25">
      <c r="B58" s="51"/>
      <c r="C58" s="51"/>
      <c r="D58" s="51"/>
      <c r="E58" s="51"/>
      <c r="F58" s="52"/>
    </row>
    <row r="59" spans="2:6" x14ac:dyDescent="0.25">
      <c r="B59" s="51"/>
      <c r="C59" s="51"/>
      <c r="D59" s="51"/>
      <c r="E59" s="51"/>
      <c r="F59" s="52"/>
    </row>
    <row r="60" spans="2:6" x14ac:dyDescent="0.25">
      <c r="B60" s="51"/>
      <c r="C60" s="51"/>
      <c r="D60" s="51"/>
      <c r="E60" s="51"/>
      <c r="F60" s="52"/>
    </row>
    <row r="61" spans="2:6" x14ac:dyDescent="0.25">
      <c r="B61" s="51"/>
      <c r="C61" s="51"/>
      <c r="D61" s="51"/>
      <c r="E61" s="51"/>
      <c r="F61" s="52"/>
    </row>
    <row r="62" spans="2:6" x14ac:dyDescent="0.25">
      <c r="B62" s="51"/>
      <c r="C62" s="51"/>
      <c r="D62" s="51"/>
      <c r="E62" s="51"/>
      <c r="F62" s="52"/>
    </row>
    <row r="63" spans="2:6" x14ac:dyDescent="0.25">
      <c r="B63" s="51"/>
      <c r="C63" s="51"/>
      <c r="D63" s="51"/>
      <c r="E63" s="51"/>
      <c r="F63" s="52"/>
    </row>
    <row r="64" spans="2:6" x14ac:dyDescent="0.25">
      <c r="B64" s="51"/>
      <c r="C64" s="51"/>
      <c r="D64" s="51"/>
      <c r="E64" s="51"/>
      <c r="F64" s="52"/>
    </row>
    <row r="65" spans="2:6" x14ac:dyDescent="0.25">
      <c r="B65" s="51"/>
      <c r="C65" s="51"/>
      <c r="D65" s="51"/>
      <c r="E65" s="51"/>
      <c r="F65" s="52"/>
    </row>
    <row r="66" spans="2:6" x14ac:dyDescent="0.25">
      <c r="B66" s="51"/>
      <c r="C66" s="51"/>
      <c r="D66" s="51"/>
      <c r="E66" s="51"/>
      <c r="F66" s="52"/>
    </row>
    <row r="67" spans="2:6" x14ac:dyDescent="0.25">
      <c r="B67" s="51"/>
      <c r="C67" s="51"/>
      <c r="D67" s="51"/>
      <c r="E67" s="51"/>
      <c r="F67" s="52"/>
    </row>
    <row r="68" spans="2:6" x14ac:dyDescent="0.25">
      <c r="B68" s="51"/>
      <c r="C68" s="51"/>
      <c r="D68" s="51"/>
      <c r="E68" s="51"/>
      <c r="F68" s="52"/>
    </row>
    <row r="69" spans="2:6" x14ac:dyDescent="0.25">
      <c r="B69" s="51"/>
      <c r="C69" s="51"/>
      <c r="D69" s="51"/>
      <c r="E69" s="51"/>
      <c r="F69" s="52"/>
    </row>
    <row r="70" spans="2:6" x14ac:dyDescent="0.25">
      <c r="B70" s="51"/>
      <c r="C70" s="51"/>
      <c r="D70" s="51"/>
      <c r="E70" s="51"/>
      <c r="F70" s="52"/>
    </row>
    <row r="71" spans="2:6" x14ac:dyDescent="0.25">
      <c r="B71" s="51"/>
      <c r="C71" s="51"/>
      <c r="D71" s="51"/>
      <c r="E71" s="51"/>
      <c r="F71" s="52"/>
    </row>
    <row r="72" spans="2:6" x14ac:dyDescent="0.25">
      <c r="B72" s="51"/>
      <c r="C72" s="51"/>
      <c r="D72" s="51"/>
      <c r="E72" s="51"/>
      <c r="F72" s="52"/>
    </row>
    <row r="73" spans="2:6" x14ac:dyDescent="0.25">
      <c r="B73" s="51"/>
      <c r="C73" s="51"/>
      <c r="D73" s="51"/>
      <c r="E73" s="51"/>
      <c r="F73" s="52"/>
    </row>
    <row r="74" spans="2:6" x14ac:dyDescent="0.25">
      <c r="B74" s="51"/>
      <c r="C74" s="51"/>
      <c r="D74" s="51"/>
      <c r="E74" s="51"/>
      <c r="F74" s="52"/>
    </row>
    <row r="75" spans="2:6" x14ac:dyDescent="0.25">
      <c r="B75" s="51"/>
      <c r="C75" s="51"/>
      <c r="D75" s="51"/>
      <c r="E75" s="51"/>
      <c r="F75" s="52"/>
    </row>
    <row r="76" spans="2:6" x14ac:dyDescent="0.25">
      <c r="B76" s="51"/>
      <c r="C76" s="51"/>
      <c r="D76" s="51"/>
      <c r="E76" s="51"/>
      <c r="F76" s="52"/>
    </row>
    <row r="77" spans="2:6" x14ac:dyDescent="0.25">
      <c r="B77" s="52"/>
      <c r="C77" s="52"/>
      <c r="D77" s="52"/>
      <c r="E77" s="52"/>
      <c r="F77" s="52"/>
    </row>
    <row r="78" spans="2:6" x14ac:dyDescent="0.25">
      <c r="B78" s="52"/>
      <c r="C78" s="52"/>
      <c r="D78" s="52"/>
      <c r="E78" s="52"/>
      <c r="F78" s="52"/>
    </row>
    <row r="79" spans="2:6" x14ac:dyDescent="0.25">
      <c r="B79" s="52"/>
      <c r="C79" s="52"/>
      <c r="D79" s="52"/>
      <c r="E79" s="52"/>
      <c r="F79" s="52"/>
    </row>
    <row r="80" spans="2:6" x14ac:dyDescent="0.25">
      <c r="B80" s="52"/>
      <c r="C80" s="52"/>
      <c r="D80" s="52"/>
      <c r="E80" s="52"/>
      <c r="F80" s="52"/>
    </row>
    <row r="81" spans="2:6" x14ac:dyDescent="0.25">
      <c r="B81" s="52"/>
      <c r="C81" s="52"/>
      <c r="D81" s="52"/>
      <c r="E81" s="52"/>
      <c r="F81" s="52"/>
    </row>
    <row r="82" spans="2:6" x14ac:dyDescent="0.25">
      <c r="B82" s="52"/>
      <c r="C82" s="52"/>
      <c r="D82" s="52"/>
      <c r="E82" s="52"/>
      <c r="F82" s="52"/>
    </row>
    <row r="83" spans="2:6" x14ac:dyDescent="0.25">
      <c r="B83" s="52"/>
      <c r="C83" s="52"/>
      <c r="D83" s="52"/>
      <c r="E83" s="52"/>
      <c r="F83" s="52"/>
    </row>
    <row r="84" spans="2:6" x14ac:dyDescent="0.25">
      <c r="B84" s="52"/>
      <c r="C84" s="52"/>
      <c r="D84" s="52"/>
      <c r="E84" s="52"/>
      <c r="F84" s="52"/>
    </row>
    <row r="85" spans="2:6" x14ac:dyDescent="0.25">
      <c r="B85" s="52"/>
      <c r="C85" s="52"/>
      <c r="D85" s="52"/>
      <c r="E85" s="52"/>
      <c r="F85" s="52"/>
    </row>
    <row r="86" spans="2:6" x14ac:dyDescent="0.25">
      <c r="B86" s="52"/>
      <c r="C86" s="52"/>
      <c r="D86" s="52"/>
      <c r="E86" s="52"/>
      <c r="F86" s="52"/>
    </row>
    <row r="87" spans="2:6" x14ac:dyDescent="0.25">
      <c r="B87" s="52"/>
      <c r="C87" s="52"/>
      <c r="D87" s="52"/>
      <c r="E87" s="52"/>
      <c r="F87" s="52"/>
    </row>
    <row r="88" spans="2:6" x14ac:dyDescent="0.25">
      <c r="B88" s="52"/>
      <c r="C88" s="52"/>
      <c r="D88" s="52"/>
      <c r="E88" s="52"/>
      <c r="F88" s="52"/>
    </row>
    <row r="89" spans="2:6" x14ac:dyDescent="0.25">
      <c r="B89" s="52"/>
      <c r="C89" s="52"/>
      <c r="D89" s="52"/>
      <c r="E89" s="52"/>
      <c r="F89" s="52"/>
    </row>
    <row r="90" spans="2:6" x14ac:dyDescent="0.25">
      <c r="B90" s="52"/>
      <c r="C90" s="52"/>
      <c r="D90" s="52"/>
      <c r="E90" s="52"/>
      <c r="F90" s="52"/>
    </row>
    <row r="91" spans="2:6" x14ac:dyDescent="0.25">
      <c r="B91" s="52"/>
      <c r="C91" s="52"/>
      <c r="D91" s="52"/>
      <c r="E91" s="52"/>
      <c r="F91" s="52"/>
    </row>
    <row r="92" spans="2:6" x14ac:dyDescent="0.25">
      <c r="B92" s="52"/>
      <c r="C92" s="52"/>
      <c r="D92" s="52"/>
      <c r="E92" s="52"/>
      <c r="F92" s="52"/>
    </row>
  </sheetData>
  <mergeCells count="1">
    <mergeCell ref="B2:F2"/>
  </mergeCells>
  <dataValidations count="4">
    <dataValidation type="list" allowBlank="1" showInputMessage="1" sqref="D57:D76">
      <formula1>"Accordée,Annulée,Non posée,Incompatibilité(s) S9,Autres"</formula1>
    </dataValidation>
    <dataValidation type="list" allowBlank="1" showInputMessage="1" showErrorMessage="1" sqref="B3:B76">
      <formula1>"501,502,503,504,505,506,507,508,509,510,511,512,513,514,515,516,517,518,519,9064,9063"</formula1>
    </dataValidation>
    <dataValidation type="list" allowBlank="1" showInputMessage="1" sqref="D3:D56">
      <formula1>"Accordée,Annulée,Non posée,Incompatibilité S9,Autres"</formula1>
    </dataValidation>
    <dataValidation type="list" allowBlank="1" showInputMessage="1" showErrorMessage="1" sqref="F3:F56">
      <formula1>"1,2,3,4,5,6,7,8,9,10,11,12,13,14,15,16,17,18,19,20,21,22,23,24,25,26,27,28,29,30,31,32,33,34,35,36,37,38,39,40,41,42,43,44,45,46,47,48,49,50,51,52"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DILU</vt:lpstr>
      <vt:lpstr>LUMA</vt:lpstr>
      <vt:lpstr>MAME</vt:lpstr>
      <vt:lpstr>MEJE</vt:lpstr>
      <vt:lpstr>JEVE</vt:lpstr>
      <vt:lpstr>VESA</vt:lpstr>
      <vt:lpstr>SADI</vt:lpstr>
      <vt:lpstr>STAT</vt:lpstr>
      <vt:lpstr>SYNTHESE</vt:lpstr>
      <vt:lpstr>STAT OPE</vt:lpstr>
      <vt:lpstr>Tableau43</vt:lpstr>
      <vt:lpstr>JEVE!TableauZEP</vt:lpstr>
      <vt:lpstr>LUMA!TableauZEP</vt:lpstr>
      <vt:lpstr>MAME!TableauZEP</vt:lpstr>
      <vt:lpstr>MEJE!TableauZEP</vt:lpstr>
      <vt:lpstr>SADI!TableauZEP</vt:lpstr>
      <vt:lpstr>VESA!TableauZEP</vt:lpstr>
      <vt:lpstr>TableauZEP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2018-06-04T05:16:17Z</dcterms:modified>
</cp:coreProperties>
</file>